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490" tabRatio="889" activeTab="0"/>
  </bookViews>
  <sheets>
    <sheet name="Medicine" sheetId="1" r:id="rId1"/>
    <sheet name="Dressing Room " sheetId="2" state="hidden" r:id="rId2"/>
    <sheet name="Sheet2" sheetId="3" state="hidden" r:id="rId3"/>
  </sheets>
  <definedNames>
    <definedName name="_xlnm.Print_Area" localSheetId="0">'Medicine'!$A$1:$I$89</definedName>
  </definedNames>
  <calcPr fullCalcOnLoad="1"/>
</workbook>
</file>

<file path=xl/sharedStrings.xml><?xml version="1.0" encoding="utf-8"?>
<sst xmlns="http://schemas.openxmlformats.org/spreadsheetml/2006/main" count="408" uniqueCount="193">
  <si>
    <t>Sub Total</t>
  </si>
  <si>
    <t>Total Cost</t>
  </si>
  <si>
    <t>PSC Cost</t>
  </si>
  <si>
    <t>Code</t>
  </si>
  <si>
    <t>Budget Line Description</t>
  </si>
  <si>
    <t>Grand Total Fund Project Cost</t>
  </si>
  <si>
    <t>Duration Recurrence</t>
  </si>
  <si>
    <t>Quantity</t>
  </si>
  <si>
    <t>Total Fund Project Cost</t>
  </si>
  <si>
    <t>Unit Cost</t>
  </si>
  <si>
    <t>% Cost</t>
  </si>
  <si>
    <t>Quarter Total</t>
  </si>
  <si>
    <t>No</t>
  </si>
  <si>
    <t>Unit</t>
  </si>
  <si>
    <t>Total Cost in USD $1 @ 68 Afs</t>
  </si>
  <si>
    <t>piece</t>
  </si>
  <si>
    <t>Stethoscope</t>
  </si>
  <si>
    <t>Item Description</t>
  </si>
  <si>
    <t>Nr of
 Unit</t>
  </si>
  <si>
    <t>Frequency</t>
  </si>
  <si>
    <t>Unit Rate in AFN</t>
  </si>
  <si>
    <t>Total price in AFS</t>
  </si>
  <si>
    <t xml:space="preserve">Total Cost </t>
  </si>
  <si>
    <t>Torch</t>
  </si>
  <si>
    <t>Set</t>
  </si>
  <si>
    <t>BoQ Dressing room and for infection prevention</t>
  </si>
  <si>
    <t>Total in AFN</t>
  </si>
  <si>
    <t xml:space="preserve">Autoclave (two drums) </t>
  </si>
  <si>
    <t>BP apparatus</t>
  </si>
  <si>
    <t xml:space="preserve">Forecepts mayo ,Stright 6 inch , 8 inch </t>
  </si>
  <si>
    <t xml:space="preserve">IV Stands </t>
  </si>
  <si>
    <t>Nubillizer</t>
  </si>
  <si>
    <t>Oxygen cylinders 10 lit complete set</t>
  </si>
  <si>
    <t>Patient bed Simple with matress, bed sheet and pilow</t>
  </si>
  <si>
    <t xml:space="preserve">Scalple handle 3,4 </t>
  </si>
  <si>
    <t>Scissors Mayo , stright 6inch 8inch</t>
  </si>
  <si>
    <t xml:space="preserve">Splints Large </t>
  </si>
  <si>
    <t xml:space="preserve">Splints medium </t>
  </si>
  <si>
    <t xml:space="preserve">Splints Small </t>
  </si>
  <si>
    <t xml:space="preserve">Staff Uniform </t>
  </si>
  <si>
    <t>Stretcher trolly stainless steel top</t>
  </si>
  <si>
    <t>Suction machine pedal</t>
  </si>
  <si>
    <t xml:space="preserve">Surgical blades different size </t>
  </si>
  <si>
    <t>B0X</t>
  </si>
  <si>
    <t>Surgical Trolleys</t>
  </si>
  <si>
    <t>Thermometer (Digital)</t>
  </si>
  <si>
    <t xml:space="preserve">Tourniquite button </t>
  </si>
  <si>
    <t>Buckets for IP prevention</t>
  </si>
  <si>
    <t>Protective Gloves</t>
  </si>
  <si>
    <t>Qty</t>
  </si>
  <si>
    <t>Remarks</t>
  </si>
  <si>
    <t>Company</t>
  </si>
  <si>
    <t>Country</t>
  </si>
  <si>
    <t>Adrenaline 1 mg in 1-ml ampoule</t>
  </si>
  <si>
    <t>Amp</t>
  </si>
  <si>
    <t>Elith</t>
  </si>
  <si>
    <t>Pakistan</t>
  </si>
  <si>
    <t>Amoxicillin 250mg</t>
  </si>
  <si>
    <t>Cap</t>
  </si>
  <si>
    <t>Comboteic</t>
  </si>
  <si>
    <t>India</t>
  </si>
  <si>
    <t>Amoxicillin 500mg</t>
  </si>
  <si>
    <t>Vial</t>
  </si>
  <si>
    <t>Shongdon</t>
  </si>
  <si>
    <t>China</t>
  </si>
  <si>
    <t xml:space="preserve">Ampicillin 500mg ( IM-IV), Powder </t>
  </si>
  <si>
    <t>Bottle</t>
  </si>
  <si>
    <t>Nanz</t>
  </si>
  <si>
    <t>Ceftriaxone, 1g vial</t>
  </si>
  <si>
    <t>Chloramphenicol</t>
  </si>
  <si>
    <t>Vial 1gr</t>
  </si>
  <si>
    <t>Amp 200mg</t>
  </si>
  <si>
    <t>Sami</t>
  </si>
  <si>
    <t>Iran</t>
  </si>
  <si>
    <t xml:space="preserve">Ciprofloxacin </t>
  </si>
  <si>
    <t>Inf 500 mg/30ml</t>
  </si>
  <si>
    <t>Dextrose 5%,  500ml with infusion giving set</t>
  </si>
  <si>
    <t>Bag</t>
  </si>
  <si>
    <t>Paksol</t>
  </si>
  <si>
    <t>Dexamethasone (Decadron) inj</t>
  </si>
  <si>
    <t>Diazepam 5mg/ml,2ml</t>
  </si>
  <si>
    <t>Novartis</t>
  </si>
  <si>
    <t>Verin</t>
  </si>
  <si>
    <t xml:space="preserve">Diclofenac </t>
  </si>
  <si>
    <t>Tablet</t>
  </si>
  <si>
    <t>Gentamicine 80 mg/ml in 2- ml vial</t>
  </si>
  <si>
    <t>Gentamicine 40 mg /2ml in 2 -ml vial</t>
  </si>
  <si>
    <t>500 ml</t>
  </si>
  <si>
    <t>Hyoscine</t>
  </si>
  <si>
    <t>Amp 20mg</t>
  </si>
  <si>
    <t xml:space="preserve">Ibuprofen, tab 400mg </t>
  </si>
  <si>
    <t>Howard</t>
  </si>
  <si>
    <t>Lidocain(Gel)</t>
  </si>
  <si>
    <t>tube</t>
  </si>
  <si>
    <t>Metronidazole, 200mg  tablets</t>
  </si>
  <si>
    <t>Inf 200mg/30ml</t>
  </si>
  <si>
    <t xml:space="preserve">Paracetamol 100 mg </t>
  </si>
  <si>
    <t>KIP</t>
  </si>
  <si>
    <t>Afg</t>
  </si>
  <si>
    <t xml:space="preserve">Paracetamol 500 mg </t>
  </si>
  <si>
    <t>Paracetamol</t>
  </si>
  <si>
    <t>Syp 325 mg</t>
  </si>
  <si>
    <t>Ringer lactate 500ml with IV giving sets</t>
  </si>
  <si>
    <t>Ringer lactate 1000ml with IV giving sets</t>
  </si>
  <si>
    <t>Silver Sulphadaizine cream  1%</t>
  </si>
  <si>
    <t>Tube</t>
  </si>
  <si>
    <t>Salbutamol</t>
  </si>
  <si>
    <t>inhaler</t>
  </si>
  <si>
    <t xml:space="preserve">Tetracycline hydrochloride eye ointment 1% </t>
  </si>
  <si>
    <t>Lahor</t>
  </si>
  <si>
    <t>Water for injection 5 ml</t>
  </si>
  <si>
    <t>ZMC</t>
  </si>
  <si>
    <t>Roll Cloth</t>
  </si>
  <si>
    <t>Master</t>
  </si>
  <si>
    <t>Bandage gauze 2,5cm</t>
  </si>
  <si>
    <t>Roll</t>
  </si>
  <si>
    <t>Pcs</t>
  </si>
  <si>
    <t>Elastic bandage    10x4 cm</t>
  </si>
  <si>
    <t>Gauze compress Sterile 10x10cm, pack</t>
  </si>
  <si>
    <t>pack</t>
  </si>
  <si>
    <t>Gauze compress nonsteril</t>
  </si>
  <si>
    <t>Glove Stril size 7.5/pairs</t>
  </si>
  <si>
    <t xml:space="preserve">Pair </t>
  </si>
  <si>
    <t xml:space="preserve">Gloves Stril Disposable Siz 8 </t>
  </si>
  <si>
    <t>Gloves non stril  Disposable Siz medium</t>
  </si>
  <si>
    <t>Box/50 pc</t>
  </si>
  <si>
    <t>Top glove</t>
  </si>
  <si>
    <t>Malysia</t>
  </si>
  <si>
    <t xml:space="preserve">Gauze Parafine </t>
  </si>
  <si>
    <t>Bags</t>
  </si>
  <si>
    <t>Sargee</t>
  </si>
  <si>
    <t>IV Canul 20G</t>
  </si>
  <si>
    <t>pcs</t>
  </si>
  <si>
    <t>IV Canulla 24G</t>
  </si>
  <si>
    <t>IV Canulla 22G</t>
  </si>
  <si>
    <t>IV Canulla 18G</t>
  </si>
  <si>
    <t>Surgical Mask Disposibal</t>
  </si>
  <si>
    <t xml:space="preserve">Sutur (chromic)  2/0 With needle  </t>
  </si>
  <si>
    <t>Sutur Vicryl 4/1 with needle/ pec</t>
  </si>
  <si>
    <t>Suture (silk)</t>
  </si>
  <si>
    <t>Syringe  10ml Desposable+Needle</t>
  </si>
  <si>
    <t xml:space="preserve">Tongue depressor wooden </t>
  </si>
  <si>
    <t xml:space="preserve">Povidine-iodine, 200 ml </t>
  </si>
  <si>
    <t>Bott</t>
  </si>
  <si>
    <t>Parrafin gauze, box of 10 pcs</t>
  </si>
  <si>
    <t>Box</t>
  </si>
  <si>
    <t>Triangular bandages</t>
  </si>
  <si>
    <t>Kimtex</t>
  </si>
  <si>
    <t>Foley Catheter</t>
  </si>
  <si>
    <t>unit- ch 8</t>
  </si>
  <si>
    <t>unit- ch10</t>
  </si>
  <si>
    <t>unit- ch 14</t>
  </si>
  <si>
    <t>unit- ch 16</t>
  </si>
  <si>
    <t>Crepe Bandage</t>
  </si>
  <si>
    <t>unit- 10 cm</t>
  </si>
  <si>
    <t>unit- 15 cm</t>
  </si>
  <si>
    <t>I.V line set</t>
  </si>
  <si>
    <t>unit</t>
  </si>
  <si>
    <t>Needle Disposable</t>
  </si>
  <si>
    <t>unit- G 19</t>
  </si>
  <si>
    <t>N.G tube</t>
  </si>
  <si>
    <t>unit- G 12</t>
  </si>
  <si>
    <t>unit- G 14</t>
  </si>
  <si>
    <t>Box of 100</t>
  </si>
  <si>
    <t>Suture silk 0</t>
  </si>
  <si>
    <t>Syringe</t>
  </si>
  <si>
    <t>unit- 60ml</t>
  </si>
  <si>
    <t>Sterilization Tape</t>
  </si>
  <si>
    <t>Surgical Blade</t>
  </si>
  <si>
    <t>Tape</t>
  </si>
  <si>
    <t>Roll-10cm</t>
  </si>
  <si>
    <t>Thermometer</t>
  </si>
  <si>
    <t>Tourniguets</t>
  </si>
  <si>
    <t>Urine bag</t>
  </si>
  <si>
    <t>Cimitidine</t>
  </si>
  <si>
    <t>LIDOCAINE 2% 50ML</t>
  </si>
  <si>
    <t xml:space="preserve">Paracetamol 120mg/5ml, 60ml syp </t>
  </si>
  <si>
    <t>Detergent (Soap Ditol)</t>
  </si>
  <si>
    <t xml:space="preserve">Hydrocortisone 100mg (as sodium succinate) in vail </t>
  </si>
  <si>
    <t xml:space="preserve">Medicine, Medical Supply </t>
  </si>
  <si>
    <t xml:space="preserve">Chlorhexidine Gluconate 1.5%+ Cetrimide 15% Solution, 1lit </t>
  </si>
  <si>
    <t>Just for Afghan capacity and Knowledge (JACK)</t>
  </si>
  <si>
    <t>Diclofenac Sodium 25mg/ml, 3ml</t>
  </si>
  <si>
    <t>None sterile gloves (Plastic)</t>
  </si>
  <si>
    <t xml:space="preserve">Hand sanitizer (Hand rub Gel) </t>
  </si>
  <si>
    <t>Syringe  5ml Desposable + Needle</t>
  </si>
  <si>
    <t>Cotton wool 500gr, (400mg)</t>
  </si>
  <si>
    <t>Adhesive plaster 2.5 cm x 5 m</t>
  </si>
  <si>
    <t>Metronidazole, (Flagly)</t>
  </si>
  <si>
    <t>Heamagel (plasma expander)</t>
  </si>
  <si>
    <t xml:space="preserve">Gentian Violet (Methyl Rosalinium Chloride) aqueqouse 1% solution, 20mg </t>
  </si>
  <si>
    <t xml:space="preserve">Ampicillin 1g (IM-IV), Powder </t>
  </si>
  <si>
    <t>Saline solution (Normal NaCl), 500 ml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</si>
</sst>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_-* #,##0.00_-;_-* #,##0.00\-;_-* &quot;-&quot;??_-;_-@_-"/>
    <numFmt numFmtId="167" formatCode="_(* #,##0_);_(* \(#,##0\);_(* &quot;-&quot;??_);_(@_)"/>
    <numFmt numFmtId="168" formatCode="_(* #,##0.0_);_(* \(#,##0.0\);_(* &quot;-&quot;??_);_(@_)"/>
    <numFmt numFmtId="169" formatCode="_(&quot;$&quot;* #,##0_);_(&quot;$&quot;* \(#,##0\);_(&quot;$&quot;* &quot;-&quot;??_);_(@_)"/>
    <numFmt numFmtId="170" formatCode="_-* #,##0_-;_-* #,##0\-;_-* &quot;-&quot;??_-;_-@_-"/>
    <numFmt numFmtId="171" formatCode="_-&quot;ريال&quot;\ * #,##0.00_-;_-&quot;ريال&quot;\ * #,##0.00\-;_-&quot;ريال&quot;\ * &quot;-&quot;??_-;_-@_-"/>
    <numFmt numFmtId="172" formatCode="0.0"/>
    <numFmt numFmtId="173" formatCode="&quot;$&quot;#,##0"/>
    <numFmt numFmtId="174" formatCode="_-* #,##0_-;\-* #,##0_-;_-* &quot;-&quot;??_-;_-@_-"/>
    <numFmt numFmtId="175" formatCode="_([$AFN]\ * #,##0.00_);_([$AFN]\ * \(#,##0.00\);_([$AFN]\ * &quot;-&quot;??_);_(@_)"/>
    <numFmt numFmtId="176" formatCode="[$AFA]\ #,##0.00"/>
    <numFmt numFmtId="177" formatCode="_-* #,##0.000_-;_-* #,##0.000\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&quot;$&quot;* #,##0.0_);_(&quot;$&quot;* \(#,##0.0\);_(&quot;$&quot;* &quot;-&quot;??_);_(@_)"/>
    <numFmt numFmtId="183" formatCode="_(&quot;$&quot;* #,##0.000_);_(&quot;$&quot;* \(#,##0.000\);_(&quot;$&quot;* &quot;-&quot;??_);_(@_)"/>
    <numFmt numFmtId="184" formatCode="_(* #,##0.000_);_(* \(#,##0.000\);_(* &quot;-&quot;??_);_(@_)"/>
    <numFmt numFmtId="185" formatCode="&quot;$&quot;#,##0.0"/>
    <numFmt numFmtId="186" formatCode="#,##0.00;[Red]#,##0.00"/>
    <numFmt numFmtId="187" formatCode="0.000"/>
    <numFmt numFmtId="188" formatCode="#,##0.0"/>
    <numFmt numFmtId="189" formatCode="0.0000"/>
  </numFmts>
  <fonts count="7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2"/>
      <name val="Arial Unicode MS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 Light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Unicode MS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b/>
      <sz val="15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Arial Unicode MS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5"/>
      <color theme="1"/>
      <name val="Times New Roman"/>
      <family val="1"/>
    </font>
    <font>
      <b/>
      <sz val="20"/>
      <color theme="1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0" tint="-0.04992000013589859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29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2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7" borderId="0" applyNumberFormat="0" applyBorder="0" applyAlignment="0" applyProtection="0"/>
    <xf numFmtId="0" fontId="0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40" fillId="51" borderId="1" applyNumberFormat="0" applyAlignment="0" applyProtection="0"/>
    <xf numFmtId="0" fontId="40" fillId="51" borderId="1" applyNumberFormat="0" applyAlignment="0" applyProtection="0"/>
    <xf numFmtId="0" fontId="2" fillId="52" borderId="2" applyNumberFormat="0" applyAlignment="0" applyProtection="0"/>
    <xf numFmtId="0" fontId="2" fillId="5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54" borderId="1" applyNumberFormat="0" applyAlignment="0" applyProtection="0"/>
    <xf numFmtId="0" fontId="49" fillId="54" borderId="1" applyNumberFormat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0" fillId="56" borderId="9" applyNumberFormat="0" applyFont="0" applyAlignment="0" applyProtection="0"/>
    <xf numFmtId="0" fontId="0" fillId="56" borderId="9" applyNumberFormat="0" applyFont="0" applyAlignment="0" applyProtection="0"/>
    <xf numFmtId="0" fontId="52" fillId="51" borderId="10" applyNumberFormat="0" applyAlignment="0" applyProtection="0"/>
    <xf numFmtId="0" fontId="52" fillId="51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57" borderId="12" xfId="0" applyFont="1" applyFill="1" applyBorder="1" applyAlignment="1">
      <alignment horizontal="left"/>
    </xf>
    <xf numFmtId="0" fontId="6" fillId="38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wrapText="1"/>
    </xf>
    <xf numFmtId="0" fontId="6" fillId="38" borderId="13" xfId="0" applyFont="1" applyFill="1" applyBorder="1" applyAlignment="1">
      <alignment/>
    </xf>
    <xf numFmtId="4" fontId="5" fillId="58" borderId="14" xfId="133" applyNumberFormat="1" applyFont="1" applyFill="1" applyBorder="1" applyAlignment="1" applyProtection="1">
      <alignment horizontal="right"/>
      <protection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" fontId="5" fillId="59" borderId="14" xfId="0" applyNumberFormat="1" applyFont="1" applyFill="1" applyBorder="1" applyAlignment="1" applyProtection="1">
      <alignment horizontal="right"/>
      <protection/>
    </xf>
    <xf numFmtId="0" fontId="6" fillId="38" borderId="13" xfId="133" applyFont="1" applyFill="1" applyBorder="1" applyAlignment="1">
      <alignment horizontal="center" wrapText="1"/>
      <protection/>
    </xf>
    <xf numFmtId="0" fontId="5" fillId="60" borderId="18" xfId="0" applyFont="1" applyFill="1" applyBorder="1" applyAlignment="1">
      <alignment/>
    </xf>
    <xf numFmtId="0" fontId="6" fillId="60" borderId="18" xfId="0" applyFont="1" applyFill="1" applyBorder="1" applyAlignment="1">
      <alignment/>
    </xf>
    <xf numFmtId="0" fontId="5" fillId="60" borderId="18" xfId="0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6" fillId="60" borderId="0" xfId="0" applyFont="1" applyFill="1" applyAlignment="1">
      <alignment/>
    </xf>
    <xf numFmtId="4" fontId="5" fillId="0" borderId="19" xfId="0" applyNumberFormat="1" applyFont="1" applyBorder="1" applyAlignment="1" applyProtection="1">
      <alignment/>
      <protection/>
    </xf>
    <xf numFmtId="0" fontId="3" fillId="60" borderId="18" xfId="0" applyFont="1" applyFill="1" applyBorder="1" applyAlignment="1">
      <alignment/>
    </xf>
    <xf numFmtId="0" fontId="5" fillId="0" borderId="0" xfId="0" applyFont="1" applyAlignment="1">
      <alignment wrapText="1"/>
    </xf>
    <xf numFmtId="0" fontId="5" fillId="40" borderId="0" xfId="0" applyFont="1" applyFill="1" applyAlignment="1">
      <alignment/>
    </xf>
    <xf numFmtId="165" fontId="5" fillId="0" borderId="0" xfId="0" applyNumberFormat="1" applyFont="1" applyAlignment="1">
      <alignment/>
    </xf>
    <xf numFmtId="165" fontId="5" fillId="59" borderId="14" xfId="0" applyNumberFormat="1" applyFont="1" applyFill="1" applyBorder="1" applyAlignment="1" applyProtection="1">
      <alignment horizontal="right"/>
      <protection/>
    </xf>
    <xf numFmtId="165" fontId="6" fillId="60" borderId="18" xfId="0" applyNumberFormat="1" applyFont="1" applyFill="1" applyBorder="1" applyAlignment="1">
      <alignment horizontal="right"/>
    </xf>
    <xf numFmtId="165" fontId="3" fillId="60" borderId="18" xfId="0" applyNumberFormat="1" applyFont="1" applyFill="1" applyBorder="1" applyAlignment="1">
      <alignment horizontal="right"/>
    </xf>
    <xf numFmtId="165" fontId="5" fillId="0" borderId="13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>
      <alignment/>
    </xf>
    <xf numFmtId="165" fontId="5" fillId="0" borderId="13" xfId="0" applyNumberFormat="1" applyFont="1" applyBorder="1" applyAlignment="1">
      <alignment/>
    </xf>
    <xf numFmtId="165" fontId="6" fillId="60" borderId="18" xfId="0" applyNumberFormat="1" applyFont="1" applyFill="1" applyBorder="1" applyAlignment="1">
      <alignment/>
    </xf>
    <xf numFmtId="165" fontId="5" fillId="60" borderId="18" xfId="0" applyNumberFormat="1" applyFont="1" applyFill="1" applyBorder="1" applyAlignment="1">
      <alignment/>
    </xf>
    <xf numFmtId="165" fontId="5" fillId="0" borderId="13" xfId="0" applyNumberFormat="1" applyFont="1" applyBorder="1" applyAlignment="1" applyProtection="1">
      <alignment horizontal="right"/>
      <protection locked="0"/>
    </xf>
    <xf numFmtId="165" fontId="6" fillId="60" borderId="20" xfId="0" applyNumberFormat="1" applyFont="1" applyFill="1" applyBorder="1" applyAlignment="1">
      <alignment horizontal="right"/>
    </xf>
    <xf numFmtId="165" fontId="5" fillId="60" borderId="18" xfId="0" applyNumberFormat="1" applyFont="1" applyFill="1" applyBorder="1" applyAlignment="1">
      <alignment horizontal="right"/>
    </xf>
    <xf numFmtId="0" fontId="0" fillId="0" borderId="0" xfId="0" applyAlignment="1">
      <alignment/>
    </xf>
    <xf numFmtId="169" fontId="0" fillId="0" borderId="0" xfId="105" applyNumberFormat="1" applyFont="1" applyAlignment="1">
      <alignment/>
    </xf>
    <xf numFmtId="167" fontId="0" fillId="0" borderId="0" xfId="93" applyNumberFormat="1" applyFont="1" applyAlignment="1">
      <alignment/>
    </xf>
    <xf numFmtId="169" fontId="54" fillId="61" borderId="21" xfId="105" applyNumberFormat="1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wrapText="1"/>
    </xf>
    <xf numFmtId="0" fontId="54" fillId="62" borderId="23" xfId="0" applyFont="1" applyFill="1" applyBorder="1" applyAlignment="1">
      <alignment horizontal="center" vertical="center" wrapText="1"/>
    </xf>
    <xf numFmtId="167" fontId="54" fillId="62" borderId="23" xfId="93" applyNumberFormat="1" applyFont="1" applyFill="1" applyBorder="1" applyAlignment="1">
      <alignment horizontal="center" vertical="center" wrapText="1"/>
    </xf>
    <xf numFmtId="3" fontId="56" fillId="0" borderId="13" xfId="0" applyNumberFormat="1" applyFont="1" applyFill="1" applyBorder="1" applyAlignment="1">
      <alignment horizontal="center" wrapText="1"/>
    </xf>
    <xf numFmtId="0" fontId="55" fillId="0" borderId="13" xfId="0" applyFont="1" applyFill="1" applyBorder="1" applyAlignment="1">
      <alignment horizontal="center" wrapText="1"/>
    </xf>
    <xf numFmtId="0" fontId="57" fillId="0" borderId="13" xfId="0" applyFont="1" applyFill="1" applyBorder="1" applyAlignment="1">
      <alignment horizontal="center"/>
    </xf>
    <xf numFmtId="169" fontId="0" fillId="0" borderId="24" xfId="105" applyNumberFormat="1" applyFont="1" applyBorder="1" applyAlignment="1">
      <alignment horizontal="center"/>
    </xf>
    <xf numFmtId="0" fontId="54" fillId="62" borderId="25" xfId="0" applyFont="1" applyFill="1" applyBorder="1" applyAlignment="1">
      <alignment vertical="center"/>
    </xf>
    <xf numFmtId="0" fontId="54" fillId="62" borderId="23" xfId="0" applyFont="1" applyFill="1" applyBorder="1" applyAlignment="1">
      <alignment horizontal="left" vertical="center"/>
    </xf>
    <xf numFmtId="0" fontId="54" fillId="62" borderId="23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wrapText="1"/>
    </xf>
    <xf numFmtId="0" fontId="55" fillId="0" borderId="27" xfId="0" applyFont="1" applyFill="1" applyBorder="1" applyAlignment="1">
      <alignment horizontal="left" wrapText="1"/>
    </xf>
    <xf numFmtId="0" fontId="55" fillId="0" borderId="27" xfId="0" applyFont="1" applyFill="1" applyBorder="1" applyAlignment="1">
      <alignment horizontal="center" wrapText="1"/>
    </xf>
    <xf numFmtId="3" fontId="56" fillId="0" borderId="27" xfId="0" applyNumberFormat="1" applyFont="1" applyFill="1" applyBorder="1" applyAlignment="1">
      <alignment horizontal="center" wrapText="1"/>
    </xf>
    <xf numFmtId="0" fontId="57" fillId="0" borderId="27" xfId="0" applyFont="1" applyFill="1" applyBorder="1" applyAlignment="1">
      <alignment horizontal="center"/>
    </xf>
    <xf numFmtId="167" fontId="0" fillId="0" borderId="27" xfId="93" applyNumberFormat="1" applyFont="1" applyBorder="1" applyAlignment="1">
      <alignment horizontal="center"/>
    </xf>
    <xf numFmtId="169" fontId="0" fillId="0" borderId="21" xfId="105" applyNumberFormat="1" applyFont="1" applyBorder="1" applyAlignment="1">
      <alignment horizontal="center"/>
    </xf>
    <xf numFmtId="0" fontId="55" fillId="0" borderId="13" xfId="0" applyFont="1" applyFill="1" applyBorder="1" applyAlignment="1">
      <alignment horizontal="left" wrapText="1"/>
    </xf>
    <xf numFmtId="167" fontId="0" fillId="0" borderId="13" xfId="93" applyNumberFormat="1" applyFont="1" applyBorder="1" applyAlignment="1">
      <alignment horizontal="center"/>
    </xf>
    <xf numFmtId="0" fontId="55" fillId="0" borderId="28" xfId="0" applyFont="1" applyFill="1" applyBorder="1" applyAlignment="1">
      <alignment horizontal="center" wrapText="1"/>
    </xf>
    <xf numFmtId="0" fontId="55" fillId="0" borderId="29" xfId="0" applyFont="1" applyFill="1" applyBorder="1" applyAlignment="1">
      <alignment horizontal="left" wrapText="1"/>
    </xf>
    <xf numFmtId="0" fontId="55" fillId="0" borderId="29" xfId="0" applyFont="1" applyFill="1" applyBorder="1" applyAlignment="1">
      <alignment horizontal="center" wrapText="1"/>
    </xf>
    <xf numFmtId="3" fontId="56" fillId="0" borderId="29" xfId="0" applyNumberFormat="1" applyFont="1" applyFill="1" applyBorder="1" applyAlignment="1">
      <alignment horizontal="center" wrapText="1"/>
    </xf>
    <xf numFmtId="0" fontId="57" fillId="0" borderId="29" xfId="0" applyFont="1" applyFill="1" applyBorder="1" applyAlignment="1">
      <alignment horizontal="center"/>
    </xf>
    <xf numFmtId="167" fontId="0" fillId="0" borderId="29" xfId="93" applyNumberFormat="1" applyFont="1" applyBorder="1" applyAlignment="1">
      <alignment horizontal="center"/>
    </xf>
    <xf numFmtId="169" fontId="0" fillId="0" borderId="30" xfId="105" applyNumberFormat="1" applyFont="1" applyBorder="1" applyAlignment="1">
      <alignment horizontal="center"/>
    </xf>
    <xf numFmtId="167" fontId="0" fillId="0" borderId="31" xfId="93" applyNumberFormat="1" applyFont="1" applyBorder="1" applyAlignment="1">
      <alignment horizontal="center"/>
    </xf>
    <xf numFmtId="169" fontId="0" fillId="0" borderId="31" xfId="105" applyNumberFormat="1" applyFont="1" applyBorder="1" applyAlignment="1">
      <alignment horizontal="center"/>
    </xf>
    <xf numFmtId="0" fontId="8" fillId="0" borderId="0" xfId="132">
      <alignment/>
      <protection/>
    </xf>
    <xf numFmtId="166" fontId="58" fillId="0" borderId="0" xfId="95" applyFont="1" applyAlignment="1">
      <alignment horizontal="center" vertical="center"/>
    </xf>
    <xf numFmtId="0" fontId="3" fillId="0" borderId="0" xfId="136" applyFont="1" applyAlignment="1">
      <alignment horizontal="center"/>
      <protection/>
    </xf>
    <xf numFmtId="0" fontId="41" fillId="0" borderId="0" xfId="136" applyAlignment="1">
      <alignment vertical="center"/>
      <protection/>
    </xf>
    <xf numFmtId="0" fontId="11" fillId="0" borderId="0" xfId="136" applyFont="1" applyAlignment="1">
      <alignment horizontal="left" vertical="center"/>
      <protection/>
    </xf>
    <xf numFmtId="0" fontId="11" fillId="0" borderId="0" xfId="136" applyFont="1" applyAlignment="1">
      <alignment horizontal="center"/>
      <protection/>
    </xf>
    <xf numFmtId="166" fontId="11" fillId="0" borderId="0" xfId="95" applyFont="1" applyAlignment="1">
      <alignment horizontal="center" vertical="center"/>
    </xf>
    <xf numFmtId="0" fontId="11" fillId="0" borderId="0" xfId="136" applyFont="1">
      <alignment/>
      <protection/>
    </xf>
    <xf numFmtId="0" fontId="59" fillId="0" borderId="0" xfId="136" applyFont="1" applyAlignment="1">
      <alignment horizontal="center" vertical="center"/>
      <protection/>
    </xf>
    <xf numFmtId="166" fontId="60" fillId="0" borderId="0" xfId="95" applyFont="1" applyAlignment="1">
      <alignment/>
    </xf>
    <xf numFmtId="0" fontId="58" fillId="0" borderId="0" xfId="136" applyFont="1">
      <alignment/>
      <protection/>
    </xf>
    <xf numFmtId="0" fontId="58" fillId="0" borderId="0" xfId="136" applyFont="1" applyAlignment="1">
      <alignment horizontal="center"/>
      <protection/>
    </xf>
    <xf numFmtId="0" fontId="60" fillId="0" borderId="0" xfId="136" applyFont="1">
      <alignment/>
      <protection/>
    </xf>
    <xf numFmtId="0" fontId="58" fillId="0" borderId="0" xfId="136" applyFont="1" applyAlignment="1">
      <alignment horizontal="center" vertical="center"/>
      <protection/>
    </xf>
    <xf numFmtId="0" fontId="58" fillId="0" borderId="0" xfId="136" applyFont="1" applyAlignment="1">
      <alignment horizontal="left"/>
      <protection/>
    </xf>
    <xf numFmtId="0" fontId="41" fillId="0" borderId="0" xfId="136">
      <alignment/>
      <protection/>
    </xf>
    <xf numFmtId="0" fontId="41" fillId="0" borderId="0" xfId="136" applyAlignment="1">
      <alignment horizontal="center"/>
      <protection/>
    </xf>
    <xf numFmtId="166" fontId="41" fillId="0" borderId="0" xfId="95" applyFont="1" applyAlignment="1">
      <alignment horizontal="center" vertical="center"/>
    </xf>
    <xf numFmtId="0" fontId="0" fillId="0" borderId="0" xfId="0" applyFont="1" applyAlignment="1">
      <alignment/>
    </xf>
    <xf numFmtId="0" fontId="61" fillId="0" borderId="0" xfId="136" applyFont="1" applyAlignment="1">
      <alignment horizontal="center"/>
      <protection/>
    </xf>
    <xf numFmtId="0" fontId="59" fillId="0" borderId="0" xfId="136" applyFont="1" applyAlignment="1">
      <alignment/>
      <protection/>
    </xf>
    <xf numFmtId="44" fontId="58" fillId="0" borderId="0" xfId="108" applyFont="1" applyAlignment="1">
      <alignment horizontal="center" vertical="center"/>
    </xf>
    <xf numFmtId="177" fontId="59" fillId="0" borderId="0" xfId="95" applyNumberFormat="1" applyFont="1" applyAlignment="1">
      <alignment horizontal="center" vertical="center"/>
    </xf>
    <xf numFmtId="3" fontId="62" fillId="63" borderId="22" xfId="136" applyNumberFormat="1" applyFont="1" applyFill="1" applyBorder="1" applyAlignment="1">
      <alignment horizontal="center" vertical="center"/>
      <protection/>
    </xf>
    <xf numFmtId="3" fontId="62" fillId="0" borderId="13" xfId="0" applyNumberFormat="1" applyFont="1" applyBorder="1" applyAlignment="1">
      <alignment horizontal="left" wrapText="1"/>
    </xf>
    <xf numFmtId="3" fontId="62" fillId="0" borderId="13" xfId="0" applyNumberFormat="1" applyFont="1" applyBorder="1" applyAlignment="1">
      <alignment horizontal="left"/>
    </xf>
    <xf numFmtId="3" fontId="62" fillId="63" borderId="24" xfId="136" applyNumberFormat="1" applyFont="1" applyFill="1" applyBorder="1" applyAlignment="1">
      <alignment horizontal="center" vertical="center"/>
      <protection/>
    </xf>
    <xf numFmtId="3" fontId="10" fillId="64" borderId="14" xfId="95" applyNumberFormat="1" applyFont="1" applyFill="1" applyBorder="1" applyAlignment="1">
      <alignment horizontal="center" vertical="center"/>
    </xf>
    <xf numFmtId="3" fontId="10" fillId="64" borderId="32" xfId="136" applyNumberFormat="1" applyFont="1" applyFill="1" applyBorder="1" applyAlignment="1">
      <alignment vertical="center"/>
      <protection/>
    </xf>
    <xf numFmtId="3" fontId="12" fillId="0" borderId="13" xfId="134" applyNumberFormat="1" applyFont="1" applyFill="1" applyBorder="1" applyAlignment="1">
      <alignment horizontal="center" vertical="center" wrapText="1"/>
      <protection/>
    </xf>
    <xf numFmtId="3" fontId="63" fillId="63" borderId="13" xfId="140" applyNumberFormat="1" applyFont="1" applyFill="1" applyBorder="1" applyAlignment="1">
      <alignment horizontal="center" vertical="center" wrapText="1"/>
      <protection/>
    </xf>
    <xf numFmtId="3" fontId="64" fillId="0" borderId="13" xfId="136" applyNumberFormat="1" applyFont="1" applyFill="1" applyBorder="1" applyAlignment="1">
      <alignment horizontal="center" vertical="center" wrapText="1"/>
      <protection/>
    </xf>
    <xf numFmtId="3" fontId="12" fillId="0" borderId="13" xfId="132" applyNumberFormat="1" applyFont="1" applyFill="1" applyBorder="1" applyAlignment="1">
      <alignment horizontal="center" vertical="center" wrapText="1"/>
      <protection/>
    </xf>
    <xf numFmtId="3" fontId="62" fillId="0" borderId="13" xfId="0" applyNumberFormat="1" applyFont="1" applyBorder="1" applyAlignment="1">
      <alignment horizontal="right" vertical="center"/>
    </xf>
    <xf numFmtId="166" fontId="65" fillId="0" borderId="0" xfId="95" applyFont="1" applyAlignment="1">
      <alignment horizontal="right" vertical="center"/>
    </xf>
    <xf numFmtId="43" fontId="60" fillId="0" borderId="0" xfId="102" applyFont="1" applyAlignment="1">
      <alignment horizontal="right" vertical="center"/>
    </xf>
    <xf numFmtId="43" fontId="58" fillId="0" borderId="0" xfId="102" applyFont="1" applyAlignment="1">
      <alignment horizontal="right" vertical="center"/>
    </xf>
    <xf numFmtId="43" fontId="41" fillId="0" borderId="0" xfId="102" applyAlignment="1">
      <alignment horizontal="right" vertical="center"/>
    </xf>
    <xf numFmtId="0" fontId="0" fillId="0" borderId="0" xfId="0" applyFont="1" applyAlignment="1">
      <alignment horizontal="right"/>
    </xf>
    <xf numFmtId="166" fontId="58" fillId="0" borderId="0" xfId="95" applyFont="1" applyAlignment="1">
      <alignment horizontal="right" vertical="center"/>
    </xf>
    <xf numFmtId="3" fontId="10" fillId="64" borderId="14" xfId="95" applyNumberFormat="1" applyFont="1" applyFill="1" applyBorder="1" applyAlignment="1">
      <alignment horizontal="right" vertical="center"/>
    </xf>
    <xf numFmtId="166" fontId="11" fillId="0" borderId="0" xfId="95" applyFont="1" applyAlignment="1">
      <alignment horizontal="right" vertical="center"/>
    </xf>
    <xf numFmtId="0" fontId="59" fillId="0" borderId="0" xfId="136" applyFont="1" applyAlignment="1">
      <alignment horizontal="right"/>
      <protection/>
    </xf>
    <xf numFmtId="0" fontId="59" fillId="0" borderId="0" xfId="136" applyFont="1" applyAlignment="1">
      <alignment horizontal="right" vertical="center"/>
      <protection/>
    </xf>
    <xf numFmtId="177" fontId="58" fillId="0" borderId="0" xfId="95" applyNumberFormat="1" applyFont="1" applyAlignment="1">
      <alignment horizontal="right" vertical="center"/>
    </xf>
    <xf numFmtId="0" fontId="58" fillId="0" borderId="0" xfId="136" applyFont="1" applyAlignment="1">
      <alignment horizontal="right" vertical="center"/>
      <protection/>
    </xf>
    <xf numFmtId="166" fontId="41" fillId="0" borderId="0" xfId="95" applyFont="1" applyAlignment="1">
      <alignment horizontal="right" vertical="center"/>
    </xf>
    <xf numFmtId="3" fontId="66" fillId="63" borderId="13" xfId="102" applyNumberFormat="1" applyFont="1" applyFill="1" applyBorder="1" applyAlignment="1">
      <alignment horizontal="right" vertical="center"/>
    </xf>
    <xf numFmtId="3" fontId="9" fillId="64" borderId="14" xfId="102" applyNumberFormat="1" applyFont="1" applyFill="1" applyBorder="1" applyAlignment="1">
      <alignment horizontal="right" vertical="center"/>
    </xf>
    <xf numFmtId="43" fontId="3" fillId="0" borderId="0" xfId="102" applyFont="1" applyAlignment="1">
      <alignment horizontal="right" vertical="center"/>
    </xf>
    <xf numFmtId="0" fontId="61" fillId="0" borderId="0" xfId="136" applyFont="1" applyAlignment="1">
      <alignment/>
      <protection/>
    </xf>
    <xf numFmtId="0" fontId="59" fillId="0" borderId="0" xfId="136" applyFont="1" applyAlignment="1">
      <alignment horizontal="center"/>
      <protection/>
    </xf>
    <xf numFmtId="3" fontId="9" fillId="64" borderId="33" xfId="136" applyNumberFormat="1" applyFont="1" applyFill="1" applyBorder="1" applyAlignment="1">
      <alignment horizontal="center" vertical="center"/>
      <protection/>
    </xf>
    <xf numFmtId="3" fontId="9" fillId="64" borderId="14" xfId="136" applyNumberFormat="1" applyFont="1" applyFill="1" applyBorder="1" applyAlignment="1">
      <alignment horizontal="center" vertical="center"/>
      <protection/>
    </xf>
    <xf numFmtId="43" fontId="65" fillId="0" borderId="0" xfId="136" applyNumberFormat="1" applyFont="1" applyAlignment="1">
      <alignment horizontal="center"/>
      <protection/>
    </xf>
    <xf numFmtId="3" fontId="9" fillId="63" borderId="24" xfId="136" applyNumberFormat="1" applyFont="1" applyFill="1" applyBorder="1" applyAlignment="1">
      <alignment horizontal="center" vertical="center"/>
      <protection/>
    </xf>
    <xf numFmtId="0" fontId="3" fillId="0" borderId="0" xfId="136" applyFont="1" applyAlignment="1">
      <alignment horizontal="center"/>
      <protection/>
    </xf>
    <xf numFmtId="3" fontId="9" fillId="63" borderId="34" xfId="102" applyNumberFormat="1" applyFont="1" applyFill="1" applyBorder="1" applyAlignment="1">
      <alignment horizontal="center" vertical="center"/>
    </xf>
    <xf numFmtId="3" fontId="9" fillId="63" borderId="35" xfId="102" applyNumberFormat="1" applyFont="1" applyFill="1" applyBorder="1" applyAlignment="1">
      <alignment horizontal="center" vertical="center"/>
    </xf>
    <xf numFmtId="3" fontId="9" fillId="63" borderId="22" xfId="136" applyNumberFormat="1" applyFont="1" applyFill="1" applyBorder="1" applyAlignment="1">
      <alignment horizontal="center" vertical="center"/>
      <protection/>
    </xf>
    <xf numFmtId="3" fontId="9" fillId="63" borderId="13" xfId="136" applyNumberFormat="1" applyFont="1" applyFill="1" applyBorder="1" applyAlignment="1">
      <alignment horizontal="center" vertical="center"/>
      <protection/>
    </xf>
    <xf numFmtId="3" fontId="9" fillId="0" borderId="13" xfId="136" applyNumberFormat="1" applyFont="1" applyFill="1" applyBorder="1" applyAlignment="1">
      <alignment horizontal="center" vertical="center"/>
      <protection/>
    </xf>
    <xf numFmtId="3" fontId="9" fillId="63" borderId="34" xfId="95" applyNumberFormat="1" applyFont="1" applyFill="1" applyBorder="1" applyAlignment="1">
      <alignment horizontal="center" vertical="center"/>
    </xf>
    <xf numFmtId="3" fontId="9" fillId="63" borderId="35" xfId="95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54" fillId="0" borderId="36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6" fillId="60" borderId="0" xfId="0" applyFont="1" applyFill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7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68" fillId="0" borderId="0" xfId="75" applyFont="1" applyFill="1" applyBorder="1" applyAlignment="1">
      <alignment horizontal="center" vertical="center"/>
    </xf>
    <xf numFmtId="0" fontId="69" fillId="0" borderId="0" xfId="75" applyFont="1" applyFill="1" applyBorder="1" applyAlignment="1">
      <alignment horizontal="center" vertical="center"/>
    </xf>
    <xf numFmtId="166" fontId="61" fillId="0" borderId="39" xfId="95" applyFont="1" applyBorder="1" applyAlignment="1">
      <alignment horizontal="center" vertical="center" wrapText="1"/>
    </xf>
    <xf numFmtId="166" fontId="61" fillId="0" borderId="40" xfId="95" applyFont="1" applyBorder="1" applyAlignment="1">
      <alignment horizontal="center" vertical="center" wrapText="1"/>
    </xf>
    <xf numFmtId="166" fontId="61" fillId="0" borderId="41" xfId="95" applyFont="1" applyBorder="1" applyAlignment="1">
      <alignment horizontal="center" vertical="center" wrapText="1"/>
    </xf>
    <xf numFmtId="3" fontId="9" fillId="63" borderId="42" xfId="136" applyNumberFormat="1" applyFont="1" applyFill="1" applyBorder="1" applyAlignment="1">
      <alignment horizontal="center" vertical="center"/>
      <protection/>
    </xf>
    <xf numFmtId="3" fontId="9" fillId="63" borderId="35" xfId="136" applyNumberFormat="1" applyFont="1" applyFill="1" applyBorder="1" applyAlignment="1">
      <alignment horizontal="center" vertical="center"/>
      <protection/>
    </xf>
    <xf numFmtId="3" fontId="9" fillId="0" borderId="35" xfId="136" applyNumberFormat="1" applyFont="1" applyFill="1" applyBorder="1" applyAlignment="1">
      <alignment horizontal="center" vertical="center"/>
      <protection/>
    </xf>
    <xf numFmtId="3" fontId="9" fillId="63" borderId="43" xfId="136" applyNumberFormat="1" applyFont="1" applyFill="1" applyBorder="1" applyAlignment="1">
      <alignment horizontal="center" vertical="center"/>
      <protection/>
    </xf>
    <xf numFmtId="166" fontId="61" fillId="0" borderId="44" xfId="95" applyFont="1" applyBorder="1" applyAlignment="1">
      <alignment horizontal="center" vertical="center" wrapText="1"/>
    </xf>
    <xf numFmtId="166" fontId="61" fillId="0" borderId="12" xfId="95" applyFont="1" applyBorder="1" applyAlignment="1">
      <alignment horizontal="center" vertical="center" wrapText="1"/>
    </xf>
    <xf numFmtId="166" fontId="61" fillId="0" borderId="45" xfId="95" applyFont="1" applyBorder="1" applyAlignment="1">
      <alignment horizontal="center" vertical="center" wrapText="1"/>
    </xf>
  </cellXfs>
  <cellStyles count="145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Accent1" xfId="75"/>
    <cellStyle name="Accent1 2" xfId="76"/>
    <cellStyle name="Accent2" xfId="77"/>
    <cellStyle name="Accent2 2" xfId="78"/>
    <cellStyle name="Accent3" xfId="79"/>
    <cellStyle name="Accent3 2" xfId="80"/>
    <cellStyle name="Accent4" xfId="81"/>
    <cellStyle name="Accent4 2" xfId="82"/>
    <cellStyle name="Accent5" xfId="83"/>
    <cellStyle name="Accent5 2" xfId="84"/>
    <cellStyle name="Accent6" xfId="85"/>
    <cellStyle name="Accent6 2" xfId="86"/>
    <cellStyle name="Bad" xfId="87"/>
    <cellStyle name="Bad 2" xfId="88"/>
    <cellStyle name="Calculation" xfId="89"/>
    <cellStyle name="Calculation 2" xfId="90"/>
    <cellStyle name="Check Cell" xfId="91"/>
    <cellStyle name="Check Cell 2" xfId="92"/>
    <cellStyle name="Comma" xfId="93"/>
    <cellStyle name="Comma [0]" xfId="94"/>
    <cellStyle name="Comma 2" xfId="95"/>
    <cellStyle name="Comma 2 2 2" xfId="96"/>
    <cellStyle name="Comma 3" xfId="97"/>
    <cellStyle name="Comma 3 2" xfId="98"/>
    <cellStyle name="Comma 3 2 2" xfId="99"/>
    <cellStyle name="Comma 3 2 2 4" xfId="100"/>
    <cellStyle name="Comma 3 2 5" xfId="101"/>
    <cellStyle name="Comma 3 3" xfId="102"/>
    <cellStyle name="Comma 4" xfId="103"/>
    <cellStyle name="Comma 5" xfId="104"/>
    <cellStyle name="Currency" xfId="105"/>
    <cellStyle name="Currency [0]" xfId="106"/>
    <cellStyle name="Currency 2" xfId="107"/>
    <cellStyle name="Currency 3" xfId="108"/>
    <cellStyle name="Currency 4" xfId="109"/>
    <cellStyle name="Explanatory Text" xfId="110"/>
    <cellStyle name="Explanatory Text 2" xfId="111"/>
    <cellStyle name="Followed Hyperlink" xfId="112"/>
    <cellStyle name="Good" xfId="113"/>
    <cellStyle name="Good 2" xfId="114"/>
    <cellStyle name="Heading 1" xfId="115"/>
    <cellStyle name="Heading 1 2" xfId="116"/>
    <cellStyle name="Heading 2" xfId="117"/>
    <cellStyle name="Heading 2 2" xfId="118"/>
    <cellStyle name="Heading 2 2 2" xfId="119"/>
    <cellStyle name="Heading 3" xfId="120"/>
    <cellStyle name="Heading 3 2" xfId="121"/>
    <cellStyle name="Heading 4" xfId="122"/>
    <cellStyle name="Heading 4 2" xfId="123"/>
    <cellStyle name="Hyperlink" xfId="124"/>
    <cellStyle name="Input" xfId="125"/>
    <cellStyle name="Input 2" xfId="126"/>
    <cellStyle name="Linked Cell" xfId="127"/>
    <cellStyle name="Linked Cell 2" xfId="128"/>
    <cellStyle name="Neutral" xfId="129"/>
    <cellStyle name="Neutral 2" xfId="130"/>
    <cellStyle name="Normal 10" xfId="131"/>
    <cellStyle name="Normal 13 2" xfId="132"/>
    <cellStyle name="Normal 2" xfId="133"/>
    <cellStyle name="Normal 2 10" xfId="134"/>
    <cellStyle name="Normal 2 2" xfId="135"/>
    <cellStyle name="Normal 2 2 2" xfId="136"/>
    <cellStyle name="Normal 2 2 2 2" xfId="137"/>
    <cellStyle name="Normal 2 3" xfId="138"/>
    <cellStyle name="Normal 3" xfId="139"/>
    <cellStyle name="Normal 3 2" xfId="140"/>
    <cellStyle name="Normal 4" xfId="141"/>
    <cellStyle name="Normal 4 2" xfId="142"/>
    <cellStyle name="Normal 5" xfId="143"/>
    <cellStyle name="Normal 6" xfId="144"/>
    <cellStyle name="Note" xfId="145"/>
    <cellStyle name="Note 2" xfId="146"/>
    <cellStyle name="Output" xfId="147"/>
    <cellStyle name="Output 2" xfId="148"/>
    <cellStyle name="Percent" xfId="149"/>
    <cellStyle name="Percent 2" xfId="150"/>
    <cellStyle name="Percent 3" xfId="151"/>
    <cellStyle name="Percent 4" xfId="152"/>
    <cellStyle name="Title" xfId="153"/>
    <cellStyle name="Title 2" xfId="154"/>
    <cellStyle name="Total" xfId="155"/>
    <cellStyle name="Total 2" xfId="156"/>
    <cellStyle name="Warning Text" xfId="157"/>
    <cellStyle name="Warning Text 2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952500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323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="90" zoomScaleNormal="90" zoomScalePageLayoutView="0" workbookViewId="0" topLeftCell="A73">
      <selection activeCell="B93" sqref="B93"/>
    </sheetView>
  </sheetViews>
  <sheetFormatPr defaultColWidth="9.140625" defaultRowHeight="15"/>
  <cols>
    <col min="1" max="1" width="6.140625" style="84" customWidth="1"/>
    <col min="2" max="2" width="52.57421875" style="84" customWidth="1"/>
    <col min="3" max="3" width="15.57421875" style="84" customWidth="1"/>
    <col min="4" max="4" width="10.28125" style="84" customWidth="1"/>
    <col min="5" max="5" width="14.421875" style="84" customWidth="1"/>
    <col min="6" max="6" width="10.7109375" style="84" customWidth="1"/>
    <col min="7" max="7" width="15.28125" style="104" customWidth="1"/>
    <col min="8" max="8" width="18.28125" style="104" customWidth="1"/>
    <col min="9" max="9" width="17.7109375" style="84" customWidth="1"/>
    <col min="10" max="12" width="11.57421875" style="84" customWidth="1"/>
    <col min="13" max="16384" width="9.140625" style="84" customWidth="1"/>
  </cols>
  <sheetData>
    <row r="1" spans="1:9" ht="86.25" customHeight="1" thickBot="1">
      <c r="A1" s="142" t="s">
        <v>181</v>
      </c>
      <c r="B1" s="142"/>
      <c r="C1" s="142"/>
      <c r="D1" s="142"/>
      <c r="E1" s="142"/>
      <c r="F1" s="142"/>
      <c r="G1" s="142"/>
      <c r="H1" s="142"/>
      <c r="I1" s="142"/>
    </row>
    <row r="2" spans="1:12" ht="23.25" customHeight="1">
      <c r="A2" s="143" t="s">
        <v>179</v>
      </c>
      <c r="B2" s="144"/>
      <c r="C2" s="144"/>
      <c r="D2" s="144"/>
      <c r="E2" s="144"/>
      <c r="F2" s="144"/>
      <c r="G2" s="144"/>
      <c r="H2" s="144"/>
      <c r="I2" s="145"/>
      <c r="J2" s="66"/>
      <c r="K2" s="66"/>
      <c r="L2" s="66"/>
    </row>
    <row r="3" spans="1:12" ht="36.75" customHeight="1">
      <c r="A3" s="150"/>
      <c r="B3" s="151"/>
      <c r="C3" s="151"/>
      <c r="D3" s="151"/>
      <c r="E3" s="151"/>
      <c r="F3" s="151"/>
      <c r="G3" s="151"/>
      <c r="H3" s="151"/>
      <c r="I3" s="152"/>
      <c r="J3" s="66"/>
      <c r="K3" s="66"/>
      <c r="L3" s="66"/>
    </row>
    <row r="4" spans="1:12" ht="28.5" customHeight="1">
      <c r="A4" s="146" t="s">
        <v>12</v>
      </c>
      <c r="B4" s="147" t="s">
        <v>17</v>
      </c>
      <c r="C4" s="147" t="s">
        <v>13</v>
      </c>
      <c r="D4" s="148" t="s">
        <v>49</v>
      </c>
      <c r="E4" s="128" t="s">
        <v>51</v>
      </c>
      <c r="F4" s="128" t="s">
        <v>52</v>
      </c>
      <c r="G4" s="123" t="s">
        <v>9</v>
      </c>
      <c r="H4" s="123" t="s">
        <v>1</v>
      </c>
      <c r="I4" s="149" t="s">
        <v>50</v>
      </c>
      <c r="J4" s="122"/>
      <c r="K4" s="122"/>
      <c r="L4" s="122"/>
    </row>
    <row r="5" spans="1:12" ht="25.5" customHeight="1">
      <c r="A5" s="125"/>
      <c r="B5" s="126"/>
      <c r="C5" s="126"/>
      <c r="D5" s="127"/>
      <c r="E5" s="128"/>
      <c r="F5" s="128"/>
      <c r="G5" s="123"/>
      <c r="H5" s="123"/>
      <c r="I5" s="121"/>
      <c r="J5" s="122"/>
      <c r="K5" s="122"/>
      <c r="L5" s="122"/>
    </row>
    <row r="6" spans="1:12" ht="4.5" customHeight="1">
      <c r="A6" s="125"/>
      <c r="B6" s="126"/>
      <c r="C6" s="126"/>
      <c r="D6" s="127"/>
      <c r="E6" s="129"/>
      <c r="F6" s="129"/>
      <c r="G6" s="124"/>
      <c r="H6" s="124"/>
      <c r="I6" s="121"/>
      <c r="J6" s="122"/>
      <c r="K6" s="122"/>
      <c r="L6" s="122"/>
    </row>
    <row r="7" spans="1:12" ht="30" customHeight="1">
      <c r="A7" s="89">
        <v>1</v>
      </c>
      <c r="B7" s="90" t="s">
        <v>53</v>
      </c>
      <c r="C7" s="91" t="s">
        <v>54</v>
      </c>
      <c r="D7" s="95">
        <f>15*10</f>
        <v>150</v>
      </c>
      <c r="E7" s="96" t="s">
        <v>55</v>
      </c>
      <c r="F7" s="96" t="s">
        <v>56</v>
      </c>
      <c r="G7" s="99"/>
      <c r="H7" s="113"/>
      <c r="I7" s="92"/>
      <c r="J7" s="68"/>
      <c r="K7" s="68"/>
      <c r="L7" s="68"/>
    </row>
    <row r="8" spans="1:12" ht="30" customHeight="1">
      <c r="A8" s="89">
        <v>2</v>
      </c>
      <c r="B8" s="90" t="s">
        <v>57</v>
      </c>
      <c r="C8" s="91" t="s">
        <v>58</v>
      </c>
      <c r="D8" s="95">
        <f>15*1000</f>
        <v>15000</v>
      </c>
      <c r="E8" s="96" t="s">
        <v>59</v>
      </c>
      <c r="F8" s="96" t="s">
        <v>60</v>
      </c>
      <c r="G8" s="99"/>
      <c r="H8" s="113"/>
      <c r="I8" s="92"/>
      <c r="J8" s="68"/>
      <c r="K8" s="68"/>
      <c r="L8" s="68"/>
    </row>
    <row r="9" spans="1:14" ht="30" customHeight="1">
      <c r="A9" s="89">
        <v>3</v>
      </c>
      <c r="B9" s="90" t="s">
        <v>61</v>
      </c>
      <c r="C9" s="91" t="s">
        <v>58</v>
      </c>
      <c r="D9" s="95">
        <f>15*1000</f>
        <v>15000</v>
      </c>
      <c r="E9" s="96" t="s">
        <v>59</v>
      </c>
      <c r="F9" s="96" t="s">
        <v>60</v>
      </c>
      <c r="G9" s="99"/>
      <c r="H9" s="113"/>
      <c r="I9" s="92"/>
      <c r="J9" s="68"/>
      <c r="K9" s="141"/>
      <c r="L9" s="141"/>
      <c r="M9" s="141"/>
      <c r="N9" s="141"/>
    </row>
    <row r="10" spans="1:14" ht="30" customHeight="1">
      <c r="A10" s="89">
        <v>4</v>
      </c>
      <c r="B10" s="90" t="s">
        <v>191</v>
      </c>
      <c r="C10" s="91" t="s">
        <v>62</v>
      </c>
      <c r="D10" s="95">
        <f>15*200</f>
        <v>3000</v>
      </c>
      <c r="E10" s="96" t="s">
        <v>63</v>
      </c>
      <c r="F10" s="96" t="s">
        <v>64</v>
      </c>
      <c r="G10" s="99"/>
      <c r="H10" s="113"/>
      <c r="I10" s="92"/>
      <c r="J10" s="68"/>
      <c r="K10" s="141"/>
      <c r="L10" s="141"/>
      <c r="M10" s="141"/>
      <c r="N10" s="141"/>
    </row>
    <row r="11" spans="1:12" ht="30" customHeight="1">
      <c r="A11" s="89">
        <v>5</v>
      </c>
      <c r="B11" s="90" t="s">
        <v>65</v>
      </c>
      <c r="C11" s="91" t="s">
        <v>62</v>
      </c>
      <c r="D11" s="95">
        <f>15*50</f>
        <v>750</v>
      </c>
      <c r="E11" s="96" t="s">
        <v>63</v>
      </c>
      <c r="F11" s="96" t="s">
        <v>64</v>
      </c>
      <c r="G11" s="99"/>
      <c r="H11" s="113"/>
      <c r="I11" s="92"/>
      <c r="J11" s="68"/>
      <c r="K11" s="68"/>
      <c r="L11" s="68"/>
    </row>
    <row r="12" spans="1:12" ht="30" customHeight="1">
      <c r="A12" s="89">
        <v>6</v>
      </c>
      <c r="B12" s="90" t="s">
        <v>180</v>
      </c>
      <c r="C12" s="91" t="s">
        <v>66</v>
      </c>
      <c r="D12" s="95">
        <f>15*3</f>
        <v>45</v>
      </c>
      <c r="E12" s="96" t="s">
        <v>67</v>
      </c>
      <c r="F12" s="96" t="s">
        <v>60</v>
      </c>
      <c r="G12" s="99"/>
      <c r="H12" s="113"/>
      <c r="I12" s="92"/>
      <c r="J12" s="68"/>
      <c r="K12" s="68"/>
      <c r="L12" s="68"/>
    </row>
    <row r="13" spans="1:12" ht="30" customHeight="1">
      <c r="A13" s="89">
        <v>7</v>
      </c>
      <c r="B13" s="90" t="s">
        <v>68</v>
      </c>
      <c r="C13" s="91" t="s">
        <v>62</v>
      </c>
      <c r="D13" s="95">
        <f>15*15</f>
        <v>225</v>
      </c>
      <c r="E13" s="96" t="s">
        <v>63</v>
      </c>
      <c r="F13" s="96" t="s">
        <v>64</v>
      </c>
      <c r="G13" s="99"/>
      <c r="H13" s="113"/>
      <c r="I13" s="92"/>
      <c r="J13" s="68"/>
      <c r="K13" s="68"/>
      <c r="L13" s="68"/>
    </row>
    <row r="14" spans="1:12" ht="30" customHeight="1">
      <c r="A14" s="89">
        <v>8</v>
      </c>
      <c r="B14" s="90" t="s">
        <v>69</v>
      </c>
      <c r="C14" s="91" t="s">
        <v>70</v>
      </c>
      <c r="D14" s="97">
        <f>15*20</f>
        <v>300</v>
      </c>
      <c r="E14" s="96" t="s">
        <v>72</v>
      </c>
      <c r="F14" s="96" t="s">
        <v>73</v>
      </c>
      <c r="G14" s="99"/>
      <c r="H14" s="113"/>
      <c r="I14" s="92"/>
      <c r="J14" s="68"/>
      <c r="K14" s="68"/>
      <c r="L14" s="68"/>
    </row>
    <row r="15" spans="1:12" ht="30" customHeight="1">
      <c r="A15" s="89">
        <v>9</v>
      </c>
      <c r="B15" s="90" t="s">
        <v>174</v>
      </c>
      <c r="C15" s="91" t="s">
        <v>71</v>
      </c>
      <c r="D15" s="97">
        <v>300</v>
      </c>
      <c r="E15" s="96" t="s">
        <v>63</v>
      </c>
      <c r="F15" s="96" t="s">
        <v>64</v>
      </c>
      <c r="G15" s="99"/>
      <c r="H15" s="113"/>
      <c r="I15" s="92"/>
      <c r="J15" s="68"/>
      <c r="K15" s="68"/>
      <c r="L15" s="68"/>
    </row>
    <row r="16" spans="1:12" ht="30" customHeight="1">
      <c r="A16" s="89">
        <v>10</v>
      </c>
      <c r="B16" s="90" t="s">
        <v>74</v>
      </c>
      <c r="C16" s="91" t="s">
        <v>75</v>
      </c>
      <c r="D16" s="97">
        <v>225</v>
      </c>
      <c r="E16" s="96"/>
      <c r="F16" s="96"/>
      <c r="G16" s="99"/>
      <c r="H16" s="113"/>
      <c r="I16" s="92"/>
      <c r="J16" s="68"/>
      <c r="K16" s="68"/>
      <c r="L16" s="68"/>
    </row>
    <row r="17" spans="1:12" ht="30" customHeight="1">
      <c r="A17" s="89">
        <v>11</v>
      </c>
      <c r="B17" s="90" t="s">
        <v>76</v>
      </c>
      <c r="C17" s="91" t="s">
        <v>77</v>
      </c>
      <c r="D17" s="95">
        <f>15*50</f>
        <v>750</v>
      </c>
      <c r="E17" s="96" t="s">
        <v>78</v>
      </c>
      <c r="F17" s="96" t="s">
        <v>60</v>
      </c>
      <c r="G17" s="99"/>
      <c r="H17" s="113"/>
      <c r="I17" s="92"/>
      <c r="J17" s="68"/>
      <c r="K17" s="68"/>
      <c r="L17" s="68"/>
    </row>
    <row r="18" spans="1:12" ht="30" customHeight="1">
      <c r="A18" s="89">
        <v>12</v>
      </c>
      <c r="B18" s="90" t="s">
        <v>79</v>
      </c>
      <c r="C18" s="91" t="s">
        <v>54</v>
      </c>
      <c r="D18" s="95">
        <v>150</v>
      </c>
      <c r="E18" s="96" t="s">
        <v>56</v>
      </c>
      <c r="F18" s="96" t="s">
        <v>56</v>
      </c>
      <c r="G18" s="99"/>
      <c r="H18" s="113"/>
      <c r="I18" s="92"/>
      <c r="J18" s="68"/>
      <c r="K18" s="68"/>
      <c r="L18" s="68"/>
    </row>
    <row r="19" spans="1:12" ht="30" customHeight="1">
      <c r="A19" s="89">
        <v>13</v>
      </c>
      <c r="B19" s="90" t="s">
        <v>80</v>
      </c>
      <c r="C19" s="91" t="s">
        <v>54</v>
      </c>
      <c r="D19" s="95">
        <f>15*50</f>
        <v>750</v>
      </c>
      <c r="E19" s="96" t="s">
        <v>81</v>
      </c>
      <c r="F19" s="96" t="s">
        <v>56</v>
      </c>
      <c r="G19" s="99"/>
      <c r="H19" s="113"/>
      <c r="I19" s="92"/>
      <c r="J19" s="68"/>
      <c r="K19" s="68"/>
      <c r="L19" s="68"/>
    </row>
    <row r="20" spans="1:12" ht="30" customHeight="1">
      <c r="A20" s="89">
        <v>14</v>
      </c>
      <c r="B20" s="90" t="s">
        <v>182</v>
      </c>
      <c r="C20" s="91" t="s">
        <v>54</v>
      </c>
      <c r="D20" s="95">
        <f>15*300</f>
        <v>4500</v>
      </c>
      <c r="E20" s="96" t="s">
        <v>82</v>
      </c>
      <c r="F20" s="96" t="s">
        <v>56</v>
      </c>
      <c r="G20" s="99"/>
      <c r="H20" s="113"/>
      <c r="I20" s="92"/>
      <c r="J20" s="68"/>
      <c r="K20" s="68"/>
      <c r="L20" s="68"/>
    </row>
    <row r="21" spans="1:12" ht="30" customHeight="1">
      <c r="A21" s="89">
        <v>15</v>
      </c>
      <c r="B21" s="90" t="s">
        <v>83</v>
      </c>
      <c r="C21" s="91" t="s">
        <v>84</v>
      </c>
      <c r="D21" s="95">
        <f>15*1500</f>
        <v>22500</v>
      </c>
      <c r="E21" s="96" t="s">
        <v>63</v>
      </c>
      <c r="F21" s="96" t="s">
        <v>64</v>
      </c>
      <c r="G21" s="99"/>
      <c r="H21" s="113"/>
      <c r="I21" s="92"/>
      <c r="J21" s="68"/>
      <c r="K21" s="68"/>
      <c r="L21" s="68"/>
    </row>
    <row r="22" spans="1:12" ht="30" customHeight="1">
      <c r="A22" s="89">
        <v>16</v>
      </c>
      <c r="B22" s="90" t="s">
        <v>85</v>
      </c>
      <c r="C22" s="91" t="s">
        <v>54</v>
      </c>
      <c r="D22" s="95">
        <f>15*40</f>
        <v>600</v>
      </c>
      <c r="E22" s="96" t="s">
        <v>63</v>
      </c>
      <c r="F22" s="96" t="s">
        <v>64</v>
      </c>
      <c r="G22" s="99"/>
      <c r="H22" s="113"/>
      <c r="I22" s="92"/>
      <c r="J22" s="68"/>
      <c r="K22" s="68"/>
      <c r="L22" s="68"/>
    </row>
    <row r="23" spans="1:12" ht="30" customHeight="1">
      <c r="A23" s="89">
        <v>17</v>
      </c>
      <c r="B23" s="90" t="s">
        <v>86</v>
      </c>
      <c r="C23" s="91" t="s">
        <v>54</v>
      </c>
      <c r="D23" s="95">
        <f>15*40</f>
        <v>600</v>
      </c>
      <c r="E23" s="96" t="s">
        <v>63</v>
      </c>
      <c r="F23" s="96" t="s">
        <v>64</v>
      </c>
      <c r="G23" s="99"/>
      <c r="H23" s="113"/>
      <c r="I23" s="92"/>
      <c r="J23" s="68"/>
      <c r="K23" s="68"/>
      <c r="L23" s="68"/>
    </row>
    <row r="24" spans="1:12" ht="30" customHeight="1">
      <c r="A24" s="89">
        <v>18</v>
      </c>
      <c r="B24" s="90" t="s">
        <v>190</v>
      </c>
      <c r="C24" s="91" t="s">
        <v>66</v>
      </c>
      <c r="D24" s="95">
        <f>15*10</f>
        <v>150</v>
      </c>
      <c r="E24" s="96" t="s">
        <v>63</v>
      </c>
      <c r="F24" s="96" t="s">
        <v>64</v>
      </c>
      <c r="G24" s="99"/>
      <c r="H24" s="113"/>
      <c r="I24" s="92"/>
      <c r="J24" s="68"/>
      <c r="K24" s="68"/>
      <c r="L24" s="68"/>
    </row>
    <row r="25" spans="1:12" ht="30" customHeight="1">
      <c r="A25" s="89">
        <v>19</v>
      </c>
      <c r="B25" s="90" t="s">
        <v>178</v>
      </c>
      <c r="C25" s="91" t="s">
        <v>62</v>
      </c>
      <c r="D25" s="95">
        <v>150</v>
      </c>
      <c r="E25" s="96" t="s">
        <v>73</v>
      </c>
      <c r="F25" s="96" t="s">
        <v>73</v>
      </c>
      <c r="G25" s="99"/>
      <c r="H25" s="113"/>
      <c r="I25" s="92"/>
      <c r="J25" s="68"/>
      <c r="K25" s="68"/>
      <c r="L25" s="68"/>
    </row>
    <row r="26" spans="1:12" ht="30" customHeight="1">
      <c r="A26" s="89">
        <v>20</v>
      </c>
      <c r="B26" s="90" t="s">
        <v>189</v>
      </c>
      <c r="C26" s="91" t="s">
        <v>87</v>
      </c>
      <c r="D26" s="97">
        <v>150</v>
      </c>
      <c r="E26" s="96" t="s">
        <v>59</v>
      </c>
      <c r="F26" s="96" t="s">
        <v>60</v>
      </c>
      <c r="G26" s="99"/>
      <c r="H26" s="113"/>
      <c r="I26" s="92"/>
      <c r="J26" s="68"/>
      <c r="K26" s="68"/>
      <c r="L26" s="68"/>
    </row>
    <row r="27" spans="1:12" ht="30" customHeight="1">
      <c r="A27" s="89">
        <v>21</v>
      </c>
      <c r="B27" s="90" t="s">
        <v>88</v>
      </c>
      <c r="C27" s="91" t="s">
        <v>89</v>
      </c>
      <c r="D27" s="97">
        <v>150</v>
      </c>
      <c r="E27" s="96" t="s">
        <v>91</v>
      </c>
      <c r="F27" s="96" t="s">
        <v>56</v>
      </c>
      <c r="G27" s="99"/>
      <c r="H27" s="113"/>
      <c r="I27" s="92"/>
      <c r="J27" s="68"/>
      <c r="K27" s="68"/>
      <c r="L27" s="68"/>
    </row>
    <row r="28" spans="1:12" ht="30" customHeight="1">
      <c r="A28" s="89">
        <v>22</v>
      </c>
      <c r="B28" s="90" t="s">
        <v>90</v>
      </c>
      <c r="C28" s="91" t="s">
        <v>84</v>
      </c>
      <c r="D28" s="95">
        <v>15000</v>
      </c>
      <c r="E28" s="96" t="s">
        <v>67</v>
      </c>
      <c r="F28" s="96" t="s">
        <v>60</v>
      </c>
      <c r="G28" s="99"/>
      <c r="H28" s="113"/>
      <c r="I28" s="92"/>
      <c r="J28" s="68"/>
      <c r="K28" s="68"/>
      <c r="L28" s="68"/>
    </row>
    <row r="29" spans="1:12" ht="30" customHeight="1">
      <c r="A29" s="89">
        <v>23</v>
      </c>
      <c r="B29" s="90" t="s">
        <v>175</v>
      </c>
      <c r="C29" s="91" t="s">
        <v>54</v>
      </c>
      <c r="D29" s="95">
        <f>15*5</f>
        <v>75</v>
      </c>
      <c r="E29" s="96" t="s">
        <v>59</v>
      </c>
      <c r="F29" s="96" t="s">
        <v>60</v>
      </c>
      <c r="G29" s="99"/>
      <c r="H29" s="113"/>
      <c r="I29" s="92"/>
      <c r="J29" s="68"/>
      <c r="K29" s="68"/>
      <c r="L29" s="68"/>
    </row>
    <row r="30" spans="1:12" ht="30" customHeight="1">
      <c r="A30" s="89">
        <v>24</v>
      </c>
      <c r="B30" s="90" t="s">
        <v>92</v>
      </c>
      <c r="C30" s="91" t="s">
        <v>93</v>
      </c>
      <c r="D30" s="97">
        <v>75</v>
      </c>
      <c r="E30" s="96" t="s">
        <v>81</v>
      </c>
      <c r="F30" s="96" t="s">
        <v>56</v>
      </c>
      <c r="G30" s="99"/>
      <c r="H30" s="113"/>
      <c r="I30" s="92"/>
      <c r="J30" s="68"/>
      <c r="K30" s="68"/>
      <c r="L30" s="68"/>
    </row>
    <row r="31" spans="1:12" ht="30" customHeight="1">
      <c r="A31" s="89">
        <v>25</v>
      </c>
      <c r="B31" s="90" t="s">
        <v>94</v>
      </c>
      <c r="C31" s="91" t="s">
        <v>84</v>
      </c>
      <c r="D31" s="95">
        <v>15000</v>
      </c>
      <c r="E31" s="96" t="s">
        <v>59</v>
      </c>
      <c r="F31" s="96" t="s">
        <v>60</v>
      </c>
      <c r="G31" s="99"/>
      <c r="H31" s="113"/>
      <c r="I31" s="92"/>
      <c r="J31" s="68"/>
      <c r="K31" s="68"/>
      <c r="L31" s="68"/>
    </row>
    <row r="32" spans="1:12" ht="30" customHeight="1">
      <c r="A32" s="89">
        <v>26</v>
      </c>
      <c r="B32" s="90" t="s">
        <v>188</v>
      </c>
      <c r="C32" s="91" t="s">
        <v>95</v>
      </c>
      <c r="D32" s="97">
        <v>300</v>
      </c>
      <c r="E32" s="96" t="s">
        <v>59</v>
      </c>
      <c r="F32" s="96" t="s">
        <v>60</v>
      </c>
      <c r="G32" s="99"/>
      <c r="H32" s="113"/>
      <c r="I32" s="92"/>
      <c r="J32" s="68"/>
      <c r="K32" s="68"/>
      <c r="L32" s="68"/>
    </row>
    <row r="33" spans="1:12" ht="30" customHeight="1">
      <c r="A33" s="89">
        <v>27</v>
      </c>
      <c r="B33" s="90" t="s">
        <v>96</v>
      </c>
      <c r="C33" s="91" t="s">
        <v>84</v>
      </c>
      <c r="D33" s="95">
        <v>7500</v>
      </c>
      <c r="E33" s="96" t="s">
        <v>97</v>
      </c>
      <c r="F33" s="96" t="s">
        <v>98</v>
      </c>
      <c r="G33" s="99"/>
      <c r="H33" s="113"/>
      <c r="I33" s="92"/>
      <c r="J33" s="68"/>
      <c r="K33" s="68"/>
      <c r="L33" s="68"/>
    </row>
    <row r="34" spans="1:12" ht="30" customHeight="1">
      <c r="A34" s="89">
        <v>28</v>
      </c>
      <c r="B34" s="90" t="s">
        <v>176</v>
      </c>
      <c r="C34" s="91" t="s">
        <v>66</v>
      </c>
      <c r="D34" s="95">
        <v>1500</v>
      </c>
      <c r="E34" s="96" t="s">
        <v>78</v>
      </c>
      <c r="F34" s="96" t="s">
        <v>56</v>
      </c>
      <c r="G34" s="99"/>
      <c r="H34" s="113"/>
      <c r="I34" s="92"/>
      <c r="J34" s="68"/>
      <c r="K34" s="68"/>
      <c r="L34" s="68"/>
    </row>
    <row r="35" spans="1:12" ht="30" customHeight="1">
      <c r="A35" s="89">
        <v>29</v>
      </c>
      <c r="B35" s="90" t="s">
        <v>99</v>
      </c>
      <c r="C35" s="91" t="s">
        <v>84</v>
      </c>
      <c r="D35" s="95">
        <f>15*2000</f>
        <v>30000</v>
      </c>
      <c r="E35" s="96" t="s">
        <v>78</v>
      </c>
      <c r="F35" s="96" t="s">
        <v>56</v>
      </c>
      <c r="G35" s="99"/>
      <c r="H35" s="113"/>
      <c r="I35" s="92"/>
      <c r="J35" s="68"/>
      <c r="K35" s="68"/>
      <c r="L35" s="68"/>
    </row>
    <row r="36" spans="1:12" ht="30" customHeight="1">
      <c r="A36" s="89">
        <v>30</v>
      </c>
      <c r="B36" s="90" t="s">
        <v>100</v>
      </c>
      <c r="C36" s="91" t="s">
        <v>101</v>
      </c>
      <c r="D36" s="97">
        <f>15*50</f>
        <v>750</v>
      </c>
      <c r="E36" s="96" t="s">
        <v>78</v>
      </c>
      <c r="F36" s="96" t="s">
        <v>56</v>
      </c>
      <c r="G36" s="99"/>
      <c r="H36" s="113"/>
      <c r="I36" s="92"/>
      <c r="J36" s="68"/>
      <c r="K36" s="68"/>
      <c r="L36" s="68"/>
    </row>
    <row r="37" spans="1:12" ht="30" customHeight="1">
      <c r="A37" s="89">
        <v>31</v>
      </c>
      <c r="B37" s="90" t="s">
        <v>102</v>
      </c>
      <c r="C37" s="91" t="s">
        <v>77</v>
      </c>
      <c r="D37" s="95">
        <v>750</v>
      </c>
      <c r="E37" s="96" t="s">
        <v>67</v>
      </c>
      <c r="F37" s="96" t="s">
        <v>60</v>
      </c>
      <c r="G37" s="99"/>
      <c r="H37" s="113"/>
      <c r="I37" s="92"/>
      <c r="J37" s="68"/>
      <c r="K37" s="68"/>
      <c r="L37" s="68"/>
    </row>
    <row r="38" spans="1:12" ht="30" customHeight="1">
      <c r="A38" s="89">
        <v>32</v>
      </c>
      <c r="B38" s="90" t="s">
        <v>103</v>
      </c>
      <c r="C38" s="91" t="s">
        <v>77</v>
      </c>
      <c r="D38" s="95">
        <f>15*200</f>
        <v>3000</v>
      </c>
      <c r="E38" s="96" t="s">
        <v>109</v>
      </c>
      <c r="F38" s="96" t="s">
        <v>56</v>
      </c>
      <c r="G38" s="99"/>
      <c r="H38" s="113"/>
      <c r="I38" s="92"/>
      <c r="J38" s="68"/>
      <c r="K38" s="68"/>
      <c r="L38" s="68"/>
    </row>
    <row r="39" spans="1:12" ht="30" customHeight="1">
      <c r="A39" s="89">
        <v>33</v>
      </c>
      <c r="B39" s="90" t="s">
        <v>192</v>
      </c>
      <c r="C39" s="91" t="s">
        <v>66</v>
      </c>
      <c r="D39" s="95">
        <v>750</v>
      </c>
      <c r="E39" s="96" t="s">
        <v>111</v>
      </c>
      <c r="F39" s="96" t="s">
        <v>64</v>
      </c>
      <c r="G39" s="99"/>
      <c r="H39" s="113"/>
      <c r="I39" s="92"/>
      <c r="J39" s="68"/>
      <c r="K39" s="68"/>
      <c r="L39" s="68"/>
    </row>
    <row r="40" spans="1:12" ht="30" customHeight="1">
      <c r="A40" s="89">
        <v>34</v>
      </c>
      <c r="B40" s="90" t="s">
        <v>104</v>
      </c>
      <c r="C40" s="91" t="s">
        <v>105</v>
      </c>
      <c r="D40" s="95">
        <v>750</v>
      </c>
      <c r="E40" s="96" t="s">
        <v>113</v>
      </c>
      <c r="F40" s="96" t="s">
        <v>64</v>
      </c>
      <c r="G40" s="99"/>
      <c r="H40" s="113"/>
      <c r="I40" s="92"/>
      <c r="J40" s="68"/>
      <c r="K40" s="68"/>
      <c r="L40" s="68"/>
    </row>
    <row r="41" spans="1:12" ht="30" customHeight="1">
      <c r="A41" s="89">
        <v>35</v>
      </c>
      <c r="B41" s="90" t="s">
        <v>106</v>
      </c>
      <c r="C41" s="91" t="s">
        <v>107</v>
      </c>
      <c r="D41" s="97">
        <v>75</v>
      </c>
      <c r="E41" s="96" t="s">
        <v>111</v>
      </c>
      <c r="F41" s="96" t="s">
        <v>64</v>
      </c>
      <c r="G41" s="99"/>
      <c r="H41" s="113"/>
      <c r="I41" s="92"/>
      <c r="J41" s="68"/>
      <c r="K41" s="68"/>
      <c r="L41" s="68"/>
    </row>
    <row r="42" spans="1:12" ht="30" customHeight="1">
      <c r="A42" s="89">
        <v>36</v>
      </c>
      <c r="B42" s="90" t="s">
        <v>108</v>
      </c>
      <c r="C42" s="91" t="s">
        <v>105</v>
      </c>
      <c r="D42" s="95">
        <v>450</v>
      </c>
      <c r="E42" s="96" t="s">
        <v>109</v>
      </c>
      <c r="F42" s="96" t="s">
        <v>56</v>
      </c>
      <c r="G42" s="99"/>
      <c r="H42" s="113"/>
      <c r="I42" s="92"/>
      <c r="J42" s="68"/>
      <c r="K42" s="68"/>
      <c r="L42" s="68"/>
    </row>
    <row r="43" spans="1:12" ht="30" customHeight="1">
      <c r="A43" s="89">
        <v>37</v>
      </c>
      <c r="B43" s="90" t="s">
        <v>110</v>
      </c>
      <c r="C43" s="91" t="s">
        <v>54</v>
      </c>
      <c r="D43" s="95">
        <v>6000</v>
      </c>
      <c r="E43" s="96" t="s">
        <v>111</v>
      </c>
      <c r="F43" s="96" t="s">
        <v>64</v>
      </c>
      <c r="G43" s="99"/>
      <c r="H43" s="113"/>
      <c r="I43" s="92"/>
      <c r="J43" s="68"/>
      <c r="K43" s="68"/>
      <c r="L43" s="68"/>
    </row>
    <row r="44" spans="1:12" ht="30" customHeight="1">
      <c r="A44" s="89">
        <v>38</v>
      </c>
      <c r="B44" s="90" t="s">
        <v>187</v>
      </c>
      <c r="C44" s="91" t="s">
        <v>112</v>
      </c>
      <c r="D44" s="98">
        <v>750</v>
      </c>
      <c r="E44" s="96" t="s">
        <v>111</v>
      </c>
      <c r="F44" s="96" t="s">
        <v>64</v>
      </c>
      <c r="G44" s="99"/>
      <c r="H44" s="113"/>
      <c r="I44" s="92"/>
      <c r="J44" s="68"/>
      <c r="K44" s="68"/>
      <c r="L44" s="68"/>
    </row>
    <row r="45" spans="1:12" ht="30" customHeight="1">
      <c r="A45" s="89">
        <v>39</v>
      </c>
      <c r="B45" s="90" t="s">
        <v>114</v>
      </c>
      <c r="C45" s="91" t="s">
        <v>115</v>
      </c>
      <c r="D45" s="98">
        <f>15*60</f>
        <v>900</v>
      </c>
      <c r="E45" s="96" t="s">
        <v>111</v>
      </c>
      <c r="F45" s="96" t="s">
        <v>64</v>
      </c>
      <c r="G45" s="99"/>
      <c r="H45" s="113"/>
      <c r="I45" s="92"/>
      <c r="J45" s="68"/>
      <c r="K45" s="68"/>
      <c r="L45" s="68"/>
    </row>
    <row r="46" spans="1:12" ht="30" customHeight="1">
      <c r="A46" s="89">
        <v>40</v>
      </c>
      <c r="B46" s="90" t="s">
        <v>186</v>
      </c>
      <c r="C46" s="91" t="s">
        <v>115</v>
      </c>
      <c r="D46" s="98">
        <v>60</v>
      </c>
      <c r="E46" s="96" t="s">
        <v>111</v>
      </c>
      <c r="F46" s="96" t="s">
        <v>64</v>
      </c>
      <c r="G46" s="99"/>
      <c r="H46" s="113"/>
      <c r="I46" s="92"/>
      <c r="J46" s="68"/>
      <c r="K46" s="68"/>
      <c r="L46" s="68"/>
    </row>
    <row r="47" spans="1:12" ht="30" customHeight="1">
      <c r="A47" s="89">
        <v>41</v>
      </c>
      <c r="B47" s="90" t="s">
        <v>177</v>
      </c>
      <c r="C47" s="91" t="s">
        <v>116</v>
      </c>
      <c r="D47" s="98">
        <v>60</v>
      </c>
      <c r="E47" s="96" t="s">
        <v>111</v>
      </c>
      <c r="F47" s="96" t="s">
        <v>64</v>
      </c>
      <c r="G47" s="99"/>
      <c r="H47" s="113"/>
      <c r="I47" s="92"/>
      <c r="J47" s="68"/>
      <c r="K47" s="68"/>
      <c r="L47" s="68"/>
    </row>
    <row r="48" spans="1:12" ht="30" customHeight="1">
      <c r="A48" s="89">
        <v>42</v>
      </c>
      <c r="B48" s="90" t="s">
        <v>117</v>
      </c>
      <c r="C48" s="91" t="s">
        <v>115</v>
      </c>
      <c r="D48" s="98">
        <f>15*80</f>
        <v>1200</v>
      </c>
      <c r="E48" s="96" t="s">
        <v>126</v>
      </c>
      <c r="F48" s="96" t="s">
        <v>127</v>
      </c>
      <c r="G48" s="99"/>
      <c r="H48" s="113"/>
      <c r="I48" s="92"/>
      <c r="J48" s="68"/>
      <c r="K48" s="68"/>
      <c r="L48" s="68"/>
    </row>
    <row r="49" spans="1:12" ht="30" customHeight="1">
      <c r="A49" s="89">
        <v>43</v>
      </c>
      <c r="B49" s="90" t="s">
        <v>118</v>
      </c>
      <c r="C49" s="91" t="s">
        <v>119</v>
      </c>
      <c r="D49" s="98">
        <f>15*250</f>
        <v>3750</v>
      </c>
      <c r="E49" s="96" t="s">
        <v>130</v>
      </c>
      <c r="F49" s="96" t="s">
        <v>56</v>
      </c>
      <c r="G49" s="99"/>
      <c r="H49" s="113"/>
      <c r="I49" s="92"/>
      <c r="J49" s="68"/>
      <c r="K49" s="68"/>
      <c r="L49" s="68"/>
    </row>
    <row r="50" spans="1:12" ht="30" customHeight="1">
      <c r="A50" s="89">
        <v>44</v>
      </c>
      <c r="B50" s="90" t="s">
        <v>120</v>
      </c>
      <c r="C50" s="91" t="s">
        <v>116</v>
      </c>
      <c r="D50" s="98">
        <v>3750</v>
      </c>
      <c r="E50" s="96" t="s">
        <v>60</v>
      </c>
      <c r="F50" s="96" t="s">
        <v>60</v>
      </c>
      <c r="G50" s="99"/>
      <c r="H50" s="113"/>
      <c r="I50" s="92"/>
      <c r="J50" s="68"/>
      <c r="K50" s="68"/>
      <c r="L50" s="68"/>
    </row>
    <row r="51" spans="1:12" ht="30" customHeight="1">
      <c r="A51" s="89">
        <v>45</v>
      </c>
      <c r="B51" s="90" t="s">
        <v>121</v>
      </c>
      <c r="C51" s="91" t="s">
        <v>122</v>
      </c>
      <c r="D51" s="98">
        <f>15*50</f>
        <v>750</v>
      </c>
      <c r="E51" s="96" t="s">
        <v>60</v>
      </c>
      <c r="F51" s="96" t="s">
        <v>60</v>
      </c>
      <c r="G51" s="99"/>
      <c r="H51" s="113"/>
      <c r="I51" s="92"/>
      <c r="J51" s="68"/>
      <c r="K51" s="68"/>
      <c r="L51" s="68"/>
    </row>
    <row r="52" spans="1:12" ht="30" customHeight="1">
      <c r="A52" s="89">
        <v>46</v>
      </c>
      <c r="B52" s="90" t="s">
        <v>123</v>
      </c>
      <c r="C52" s="91" t="s">
        <v>122</v>
      </c>
      <c r="D52" s="98">
        <v>750</v>
      </c>
      <c r="E52" s="96" t="s">
        <v>60</v>
      </c>
      <c r="F52" s="96" t="s">
        <v>60</v>
      </c>
      <c r="G52" s="99"/>
      <c r="H52" s="113"/>
      <c r="I52" s="92"/>
      <c r="J52" s="68"/>
      <c r="K52" s="68"/>
      <c r="L52" s="68"/>
    </row>
    <row r="53" spans="1:12" ht="30" customHeight="1">
      <c r="A53" s="89">
        <v>47</v>
      </c>
      <c r="B53" s="90" t="s">
        <v>124</v>
      </c>
      <c r="C53" s="91" t="s">
        <v>125</v>
      </c>
      <c r="D53" s="98">
        <v>75</v>
      </c>
      <c r="E53" s="96" t="s">
        <v>60</v>
      </c>
      <c r="F53" s="96" t="s">
        <v>60</v>
      </c>
      <c r="G53" s="99"/>
      <c r="H53" s="113"/>
      <c r="I53" s="92"/>
      <c r="J53" s="68"/>
      <c r="K53" s="68"/>
      <c r="L53" s="68"/>
    </row>
    <row r="54" spans="1:12" ht="30" customHeight="1">
      <c r="A54" s="89">
        <v>48</v>
      </c>
      <c r="B54" s="90" t="s">
        <v>128</v>
      </c>
      <c r="C54" s="91" t="s">
        <v>129</v>
      </c>
      <c r="D54" s="97">
        <v>45</v>
      </c>
      <c r="E54" s="96" t="s">
        <v>64</v>
      </c>
      <c r="F54" s="96" t="s">
        <v>64</v>
      </c>
      <c r="G54" s="99"/>
      <c r="H54" s="113"/>
      <c r="I54" s="92"/>
      <c r="J54" s="68"/>
      <c r="K54" s="68"/>
      <c r="L54" s="68"/>
    </row>
    <row r="55" spans="1:12" ht="30" customHeight="1">
      <c r="A55" s="89">
        <v>49</v>
      </c>
      <c r="B55" s="90" t="s">
        <v>131</v>
      </c>
      <c r="C55" s="91" t="s">
        <v>132</v>
      </c>
      <c r="D55" s="98">
        <f>15*20</f>
        <v>300</v>
      </c>
      <c r="E55" s="96" t="s">
        <v>111</v>
      </c>
      <c r="F55" s="96" t="s">
        <v>64</v>
      </c>
      <c r="G55" s="99"/>
      <c r="H55" s="113"/>
      <c r="I55" s="92"/>
      <c r="J55" s="68"/>
      <c r="K55" s="68"/>
      <c r="L55" s="68"/>
    </row>
    <row r="56" spans="1:12" ht="30" customHeight="1">
      <c r="A56" s="89">
        <v>50</v>
      </c>
      <c r="B56" s="90" t="s">
        <v>133</v>
      </c>
      <c r="C56" s="91" t="s">
        <v>132</v>
      </c>
      <c r="D56" s="98">
        <f>15*30</f>
        <v>450</v>
      </c>
      <c r="E56" s="96" t="s">
        <v>111</v>
      </c>
      <c r="F56" s="96" t="s">
        <v>64</v>
      </c>
      <c r="G56" s="99"/>
      <c r="H56" s="113"/>
      <c r="I56" s="92"/>
      <c r="J56" s="68"/>
      <c r="K56" s="68"/>
      <c r="L56" s="68"/>
    </row>
    <row r="57" spans="1:12" ht="30" customHeight="1">
      <c r="A57" s="89">
        <v>51</v>
      </c>
      <c r="B57" s="90" t="s">
        <v>134</v>
      </c>
      <c r="C57" s="91" t="s">
        <v>132</v>
      </c>
      <c r="D57" s="98">
        <f>15*30</f>
        <v>450</v>
      </c>
      <c r="E57" s="96" t="s">
        <v>111</v>
      </c>
      <c r="F57" s="96" t="s">
        <v>64</v>
      </c>
      <c r="G57" s="99"/>
      <c r="H57" s="113"/>
      <c r="I57" s="92"/>
      <c r="J57" s="68"/>
      <c r="K57" s="68"/>
      <c r="L57" s="68"/>
    </row>
    <row r="58" spans="1:12" ht="30" customHeight="1">
      <c r="A58" s="89">
        <v>52</v>
      </c>
      <c r="B58" s="90" t="s">
        <v>135</v>
      </c>
      <c r="C58" s="91" t="s">
        <v>132</v>
      </c>
      <c r="D58" s="98">
        <f>15*15</f>
        <v>225</v>
      </c>
      <c r="E58" s="96" t="s">
        <v>111</v>
      </c>
      <c r="F58" s="96" t="s">
        <v>64</v>
      </c>
      <c r="G58" s="99"/>
      <c r="H58" s="113"/>
      <c r="I58" s="92"/>
      <c r="J58" s="68"/>
      <c r="K58" s="68"/>
      <c r="L58" s="68"/>
    </row>
    <row r="59" spans="1:12" ht="30" customHeight="1">
      <c r="A59" s="89">
        <v>53</v>
      </c>
      <c r="B59" s="90" t="s">
        <v>136</v>
      </c>
      <c r="C59" s="91" t="s">
        <v>116</v>
      </c>
      <c r="D59" s="98">
        <f>15*50</f>
        <v>750</v>
      </c>
      <c r="E59" s="96" t="s">
        <v>111</v>
      </c>
      <c r="F59" s="96" t="s">
        <v>64</v>
      </c>
      <c r="G59" s="99"/>
      <c r="H59" s="113"/>
      <c r="I59" s="92"/>
      <c r="J59" s="68"/>
      <c r="K59" s="68"/>
      <c r="L59" s="68"/>
    </row>
    <row r="60" spans="1:12" ht="30" customHeight="1">
      <c r="A60" s="89">
        <v>54</v>
      </c>
      <c r="B60" s="90" t="s">
        <v>137</v>
      </c>
      <c r="C60" s="91" t="s">
        <v>116</v>
      </c>
      <c r="D60" s="98">
        <f>15*50</f>
        <v>750</v>
      </c>
      <c r="E60" s="96" t="s">
        <v>111</v>
      </c>
      <c r="F60" s="96" t="s">
        <v>64</v>
      </c>
      <c r="G60" s="99"/>
      <c r="H60" s="113"/>
      <c r="I60" s="92"/>
      <c r="J60" s="68"/>
      <c r="K60" s="68"/>
      <c r="L60" s="68"/>
    </row>
    <row r="61" spans="1:12" ht="30" customHeight="1">
      <c r="A61" s="89">
        <v>55</v>
      </c>
      <c r="B61" s="90" t="s">
        <v>138</v>
      </c>
      <c r="C61" s="91" t="s">
        <v>116</v>
      </c>
      <c r="D61" s="98">
        <f>15*30</f>
        <v>450</v>
      </c>
      <c r="E61" s="96" t="s">
        <v>67</v>
      </c>
      <c r="F61" s="96" t="s">
        <v>60</v>
      </c>
      <c r="G61" s="99"/>
      <c r="H61" s="113"/>
      <c r="I61" s="92"/>
      <c r="J61" s="68"/>
      <c r="K61" s="68"/>
      <c r="L61" s="68"/>
    </row>
    <row r="62" spans="1:12" ht="30" customHeight="1">
      <c r="A62" s="89">
        <v>56</v>
      </c>
      <c r="B62" s="90" t="s">
        <v>139</v>
      </c>
      <c r="C62" s="91" t="s">
        <v>116</v>
      </c>
      <c r="D62" s="98">
        <f>15*30</f>
        <v>450</v>
      </c>
      <c r="E62" s="96" t="s">
        <v>130</v>
      </c>
      <c r="F62" s="96" t="s">
        <v>56</v>
      </c>
      <c r="G62" s="99"/>
      <c r="H62" s="113"/>
      <c r="I62" s="92"/>
      <c r="J62" s="68"/>
      <c r="K62" s="68"/>
      <c r="L62" s="68"/>
    </row>
    <row r="63" spans="1:12" ht="30" customHeight="1">
      <c r="A63" s="89">
        <v>57</v>
      </c>
      <c r="B63" s="90" t="s">
        <v>185</v>
      </c>
      <c r="C63" s="91" t="s">
        <v>116</v>
      </c>
      <c r="D63" s="98">
        <f>15*200</f>
        <v>3000</v>
      </c>
      <c r="E63" s="96" t="s">
        <v>64</v>
      </c>
      <c r="F63" s="96" t="s">
        <v>64</v>
      </c>
      <c r="G63" s="99"/>
      <c r="H63" s="113"/>
      <c r="I63" s="92"/>
      <c r="J63" s="68"/>
      <c r="K63" s="68"/>
      <c r="L63" s="68"/>
    </row>
    <row r="64" spans="1:12" ht="30" customHeight="1">
      <c r="A64" s="89">
        <v>58</v>
      </c>
      <c r="B64" s="90" t="s">
        <v>140</v>
      </c>
      <c r="C64" s="91" t="s">
        <v>116</v>
      </c>
      <c r="D64" s="98">
        <f>15*100</f>
        <v>1500</v>
      </c>
      <c r="E64" s="96" t="s">
        <v>147</v>
      </c>
      <c r="F64" s="96" t="s">
        <v>56</v>
      </c>
      <c r="G64" s="99"/>
      <c r="H64" s="113"/>
      <c r="I64" s="92"/>
      <c r="J64" s="68"/>
      <c r="K64" s="68"/>
      <c r="L64" s="68"/>
    </row>
    <row r="65" spans="1:12" ht="30" customHeight="1">
      <c r="A65" s="89">
        <v>59</v>
      </c>
      <c r="B65" s="90" t="s">
        <v>141</v>
      </c>
      <c r="C65" s="91" t="s">
        <v>116</v>
      </c>
      <c r="D65" s="98">
        <v>1500</v>
      </c>
      <c r="E65" s="96" t="s">
        <v>111</v>
      </c>
      <c r="F65" s="96" t="s">
        <v>64</v>
      </c>
      <c r="G65" s="99"/>
      <c r="H65" s="113"/>
      <c r="I65" s="92"/>
      <c r="J65" s="68"/>
      <c r="K65" s="68"/>
      <c r="L65" s="68"/>
    </row>
    <row r="66" spans="1:12" ht="30" customHeight="1">
      <c r="A66" s="89">
        <v>60</v>
      </c>
      <c r="B66" s="90" t="s">
        <v>142</v>
      </c>
      <c r="C66" s="91" t="s">
        <v>143</v>
      </c>
      <c r="D66" s="98">
        <v>150</v>
      </c>
      <c r="E66" s="96" t="s">
        <v>111</v>
      </c>
      <c r="F66" s="96" t="s">
        <v>64</v>
      </c>
      <c r="G66" s="99"/>
      <c r="H66" s="113"/>
      <c r="I66" s="92"/>
      <c r="J66" s="68"/>
      <c r="K66" s="68"/>
      <c r="L66" s="68"/>
    </row>
    <row r="67" spans="1:12" ht="30" customHeight="1">
      <c r="A67" s="89">
        <v>61</v>
      </c>
      <c r="B67" s="90" t="s">
        <v>144</v>
      </c>
      <c r="C67" s="91" t="s">
        <v>145</v>
      </c>
      <c r="D67" s="98">
        <v>300</v>
      </c>
      <c r="E67" s="96" t="s">
        <v>111</v>
      </c>
      <c r="F67" s="96" t="s">
        <v>64</v>
      </c>
      <c r="G67" s="99"/>
      <c r="H67" s="113"/>
      <c r="I67" s="92"/>
      <c r="J67" s="68"/>
      <c r="K67" s="68"/>
      <c r="L67" s="68"/>
    </row>
    <row r="68" spans="1:12" ht="30" customHeight="1">
      <c r="A68" s="89">
        <v>62</v>
      </c>
      <c r="B68" s="90" t="s">
        <v>184</v>
      </c>
      <c r="C68" s="91" t="s">
        <v>143</v>
      </c>
      <c r="D68" s="98">
        <f>15*8</f>
        <v>120</v>
      </c>
      <c r="E68" s="96" t="s">
        <v>111</v>
      </c>
      <c r="F68" s="96" t="s">
        <v>64</v>
      </c>
      <c r="G68" s="99"/>
      <c r="H68" s="113"/>
      <c r="I68" s="92"/>
      <c r="J68" s="68"/>
      <c r="K68" s="68"/>
      <c r="L68" s="68"/>
    </row>
    <row r="69" spans="1:12" ht="30" customHeight="1">
      <c r="A69" s="89">
        <v>63</v>
      </c>
      <c r="B69" s="90" t="s">
        <v>146</v>
      </c>
      <c r="C69" s="91" t="s">
        <v>116</v>
      </c>
      <c r="D69" s="98">
        <f>15*50</f>
        <v>750</v>
      </c>
      <c r="E69" s="96" t="s">
        <v>111</v>
      </c>
      <c r="F69" s="96" t="s">
        <v>64</v>
      </c>
      <c r="G69" s="99"/>
      <c r="H69" s="113"/>
      <c r="I69" s="92"/>
      <c r="J69" s="68"/>
      <c r="K69" s="68"/>
      <c r="L69" s="68"/>
    </row>
    <row r="70" spans="1:12" ht="30" customHeight="1">
      <c r="A70" s="89">
        <v>64</v>
      </c>
      <c r="B70" s="90" t="s">
        <v>148</v>
      </c>
      <c r="C70" s="91" t="s">
        <v>149</v>
      </c>
      <c r="D70" s="97">
        <f>15*3</f>
        <v>45</v>
      </c>
      <c r="E70" s="96" t="s">
        <v>111</v>
      </c>
      <c r="F70" s="96" t="s">
        <v>64</v>
      </c>
      <c r="G70" s="99"/>
      <c r="H70" s="113"/>
      <c r="I70" s="92"/>
      <c r="J70" s="68"/>
      <c r="K70" s="68"/>
      <c r="L70" s="68"/>
    </row>
    <row r="71" spans="1:12" ht="30" customHeight="1">
      <c r="A71" s="89">
        <v>65</v>
      </c>
      <c r="B71" s="90" t="s">
        <v>148</v>
      </c>
      <c r="C71" s="91" t="s">
        <v>150</v>
      </c>
      <c r="D71" s="97">
        <v>45</v>
      </c>
      <c r="E71" s="96" t="s">
        <v>111</v>
      </c>
      <c r="F71" s="96" t="s">
        <v>64</v>
      </c>
      <c r="G71" s="99"/>
      <c r="H71" s="113"/>
      <c r="I71" s="92"/>
      <c r="J71" s="68"/>
      <c r="K71" s="68"/>
      <c r="L71" s="68"/>
    </row>
    <row r="72" spans="1:12" ht="30" customHeight="1">
      <c r="A72" s="89">
        <v>66</v>
      </c>
      <c r="B72" s="90" t="s">
        <v>148</v>
      </c>
      <c r="C72" s="91" t="s">
        <v>151</v>
      </c>
      <c r="D72" s="97">
        <f>15*7</f>
        <v>105</v>
      </c>
      <c r="E72" s="96" t="s">
        <v>111</v>
      </c>
      <c r="F72" s="96" t="s">
        <v>64</v>
      </c>
      <c r="G72" s="99"/>
      <c r="H72" s="113"/>
      <c r="I72" s="92"/>
      <c r="J72" s="68"/>
      <c r="K72" s="68"/>
      <c r="L72" s="68"/>
    </row>
    <row r="73" spans="1:12" ht="30" customHeight="1">
      <c r="A73" s="89">
        <v>67</v>
      </c>
      <c r="B73" s="90" t="s">
        <v>148</v>
      </c>
      <c r="C73" s="91" t="s">
        <v>152</v>
      </c>
      <c r="D73" s="97">
        <v>105</v>
      </c>
      <c r="E73" s="96" t="s">
        <v>111</v>
      </c>
      <c r="F73" s="96" t="s">
        <v>64</v>
      </c>
      <c r="G73" s="99"/>
      <c r="H73" s="113"/>
      <c r="I73" s="92"/>
      <c r="J73" s="68"/>
      <c r="K73" s="68"/>
      <c r="L73" s="68"/>
    </row>
    <row r="74" spans="1:12" ht="30" customHeight="1">
      <c r="A74" s="89">
        <v>68</v>
      </c>
      <c r="B74" s="90" t="s">
        <v>153</v>
      </c>
      <c r="C74" s="91" t="s">
        <v>154</v>
      </c>
      <c r="D74" s="97">
        <f>15*80</f>
        <v>1200</v>
      </c>
      <c r="E74" s="96" t="s">
        <v>111</v>
      </c>
      <c r="F74" s="96" t="s">
        <v>64</v>
      </c>
      <c r="G74" s="99"/>
      <c r="H74" s="113"/>
      <c r="I74" s="92"/>
      <c r="J74" s="68"/>
      <c r="K74" s="68"/>
      <c r="L74" s="68"/>
    </row>
    <row r="75" spans="1:12" ht="30" customHeight="1">
      <c r="A75" s="89">
        <v>69</v>
      </c>
      <c r="B75" s="90" t="s">
        <v>153</v>
      </c>
      <c r="C75" s="91" t="s">
        <v>155</v>
      </c>
      <c r="D75" s="97">
        <v>1200</v>
      </c>
      <c r="E75" s="96" t="s">
        <v>111</v>
      </c>
      <c r="F75" s="96" t="s">
        <v>64</v>
      </c>
      <c r="G75" s="99"/>
      <c r="H75" s="113"/>
      <c r="I75" s="92"/>
      <c r="J75" s="68"/>
      <c r="K75" s="68"/>
      <c r="L75" s="68"/>
    </row>
    <row r="76" spans="1:12" ht="30" customHeight="1">
      <c r="A76" s="89">
        <v>70</v>
      </c>
      <c r="B76" s="90" t="s">
        <v>156</v>
      </c>
      <c r="C76" s="91" t="s">
        <v>157</v>
      </c>
      <c r="D76" s="97">
        <f>15*600</f>
        <v>9000</v>
      </c>
      <c r="E76" s="96" t="s">
        <v>111</v>
      </c>
      <c r="F76" s="96" t="s">
        <v>64</v>
      </c>
      <c r="G76" s="99"/>
      <c r="H76" s="113"/>
      <c r="I76" s="92"/>
      <c r="J76" s="68"/>
      <c r="K76" s="68"/>
      <c r="L76" s="68"/>
    </row>
    <row r="77" spans="1:12" ht="30" customHeight="1">
      <c r="A77" s="89">
        <v>71</v>
      </c>
      <c r="B77" s="90" t="s">
        <v>158</v>
      </c>
      <c r="C77" s="91" t="s">
        <v>159</v>
      </c>
      <c r="D77" s="97">
        <f>15*20</f>
        <v>300</v>
      </c>
      <c r="E77" s="96" t="s">
        <v>111</v>
      </c>
      <c r="F77" s="96" t="s">
        <v>64</v>
      </c>
      <c r="G77" s="99"/>
      <c r="H77" s="113"/>
      <c r="I77" s="92"/>
      <c r="J77" s="68"/>
      <c r="K77" s="68"/>
      <c r="L77" s="68"/>
    </row>
    <row r="78" spans="1:12" ht="30" customHeight="1">
      <c r="A78" s="89">
        <v>72</v>
      </c>
      <c r="B78" s="90" t="s">
        <v>160</v>
      </c>
      <c r="C78" s="91" t="s">
        <v>161</v>
      </c>
      <c r="D78" s="97">
        <v>45</v>
      </c>
      <c r="E78" s="96" t="s">
        <v>111</v>
      </c>
      <c r="F78" s="96" t="s">
        <v>64</v>
      </c>
      <c r="G78" s="99"/>
      <c r="H78" s="113"/>
      <c r="I78" s="92"/>
      <c r="J78" s="68"/>
      <c r="K78" s="68"/>
      <c r="L78" s="68"/>
    </row>
    <row r="79" spans="1:12" ht="30" customHeight="1">
      <c r="A79" s="89">
        <v>73</v>
      </c>
      <c r="B79" s="90" t="s">
        <v>160</v>
      </c>
      <c r="C79" s="91" t="s">
        <v>162</v>
      </c>
      <c r="D79" s="97">
        <v>45</v>
      </c>
      <c r="E79" s="96" t="s">
        <v>111</v>
      </c>
      <c r="F79" s="96" t="s">
        <v>64</v>
      </c>
      <c r="G79" s="99"/>
      <c r="H79" s="113"/>
      <c r="I79" s="92"/>
      <c r="J79" s="68"/>
      <c r="K79" s="68"/>
      <c r="L79" s="68"/>
    </row>
    <row r="80" spans="1:12" ht="30" customHeight="1">
      <c r="A80" s="89">
        <v>74</v>
      </c>
      <c r="B80" s="90" t="s">
        <v>183</v>
      </c>
      <c r="C80" s="91" t="s">
        <v>163</v>
      </c>
      <c r="D80" s="97">
        <v>30</v>
      </c>
      <c r="E80" s="96" t="s">
        <v>111</v>
      </c>
      <c r="F80" s="96" t="s">
        <v>64</v>
      </c>
      <c r="G80" s="99"/>
      <c r="H80" s="113"/>
      <c r="I80" s="92"/>
      <c r="J80" s="68"/>
      <c r="K80" s="68"/>
      <c r="L80" s="68"/>
    </row>
    <row r="81" spans="1:12" ht="30" customHeight="1">
      <c r="A81" s="89">
        <v>75</v>
      </c>
      <c r="B81" s="90" t="s">
        <v>164</v>
      </c>
      <c r="C81" s="91" t="s">
        <v>157</v>
      </c>
      <c r="D81" s="97">
        <v>150</v>
      </c>
      <c r="E81" s="96" t="s">
        <v>111</v>
      </c>
      <c r="F81" s="96" t="s">
        <v>64</v>
      </c>
      <c r="G81" s="99"/>
      <c r="H81" s="113"/>
      <c r="I81" s="92"/>
      <c r="J81" s="68"/>
      <c r="K81" s="68"/>
      <c r="L81" s="68"/>
    </row>
    <row r="82" spans="1:12" ht="30" customHeight="1">
      <c r="A82" s="89">
        <v>76</v>
      </c>
      <c r="B82" s="90" t="s">
        <v>165</v>
      </c>
      <c r="C82" s="91" t="s">
        <v>166</v>
      </c>
      <c r="D82" s="97">
        <f>15*5</f>
        <v>75</v>
      </c>
      <c r="E82" s="96" t="s">
        <v>111</v>
      </c>
      <c r="F82" s="96" t="s">
        <v>64</v>
      </c>
      <c r="G82" s="99"/>
      <c r="H82" s="113"/>
      <c r="I82" s="92"/>
      <c r="J82" s="68"/>
      <c r="K82" s="68"/>
      <c r="L82" s="68"/>
    </row>
    <row r="83" spans="1:12" ht="30" customHeight="1">
      <c r="A83" s="89">
        <v>77</v>
      </c>
      <c r="B83" s="90" t="s">
        <v>167</v>
      </c>
      <c r="C83" s="91" t="s">
        <v>115</v>
      </c>
      <c r="D83" s="97">
        <v>15</v>
      </c>
      <c r="E83" s="96" t="s">
        <v>111</v>
      </c>
      <c r="F83" s="96" t="s">
        <v>64</v>
      </c>
      <c r="G83" s="99"/>
      <c r="H83" s="113"/>
      <c r="I83" s="92"/>
      <c r="J83" s="68"/>
      <c r="K83" s="68"/>
      <c r="L83" s="68"/>
    </row>
    <row r="84" spans="1:12" ht="30" customHeight="1">
      <c r="A84" s="89">
        <v>78</v>
      </c>
      <c r="B84" s="90" t="s">
        <v>168</v>
      </c>
      <c r="C84" s="91" t="s">
        <v>157</v>
      </c>
      <c r="D84" s="97">
        <v>300</v>
      </c>
      <c r="E84" s="96" t="s">
        <v>111</v>
      </c>
      <c r="F84" s="96" t="s">
        <v>64</v>
      </c>
      <c r="G84" s="99"/>
      <c r="H84" s="113"/>
      <c r="I84" s="92"/>
      <c r="J84" s="68"/>
      <c r="K84" s="68"/>
      <c r="L84" s="68"/>
    </row>
    <row r="85" spans="1:12" ht="30" customHeight="1">
      <c r="A85" s="89">
        <v>79</v>
      </c>
      <c r="B85" s="90" t="s">
        <v>169</v>
      </c>
      <c r="C85" s="91" t="s">
        <v>170</v>
      </c>
      <c r="D85" s="97">
        <f>15*8</f>
        <v>120</v>
      </c>
      <c r="E85" s="96" t="s">
        <v>111</v>
      </c>
      <c r="F85" s="96" t="s">
        <v>64</v>
      </c>
      <c r="G85" s="99"/>
      <c r="H85" s="113"/>
      <c r="I85" s="92"/>
      <c r="J85" s="68"/>
      <c r="K85" s="68"/>
      <c r="L85" s="68"/>
    </row>
    <row r="86" spans="1:12" ht="30" customHeight="1">
      <c r="A86" s="89">
        <v>80</v>
      </c>
      <c r="B86" s="90" t="s">
        <v>171</v>
      </c>
      <c r="C86" s="91" t="s">
        <v>157</v>
      </c>
      <c r="D86" s="97">
        <v>30</v>
      </c>
      <c r="E86" s="96" t="s">
        <v>111</v>
      </c>
      <c r="F86" s="96" t="s">
        <v>64</v>
      </c>
      <c r="G86" s="99"/>
      <c r="H86" s="113"/>
      <c r="I86" s="92"/>
      <c r="J86" s="68"/>
      <c r="K86" s="68"/>
      <c r="L86" s="68"/>
    </row>
    <row r="87" spans="1:12" ht="30" customHeight="1">
      <c r="A87" s="89">
        <v>81</v>
      </c>
      <c r="B87" s="90" t="s">
        <v>172</v>
      </c>
      <c r="C87" s="91" t="s">
        <v>157</v>
      </c>
      <c r="D87" s="97">
        <v>60</v>
      </c>
      <c r="E87" s="96" t="s">
        <v>111</v>
      </c>
      <c r="F87" s="96" t="s">
        <v>64</v>
      </c>
      <c r="G87" s="99"/>
      <c r="H87" s="113"/>
      <c r="I87" s="92"/>
      <c r="J87" s="68"/>
      <c r="K87" s="68"/>
      <c r="L87" s="68"/>
    </row>
    <row r="88" spans="1:12" ht="30" customHeight="1">
      <c r="A88" s="89">
        <v>82</v>
      </c>
      <c r="B88" s="90" t="s">
        <v>173</v>
      </c>
      <c r="C88" s="91" t="s">
        <v>157</v>
      </c>
      <c r="D88" s="97">
        <f>15*20</f>
        <v>300</v>
      </c>
      <c r="E88" s="96" t="s">
        <v>111</v>
      </c>
      <c r="F88" s="96" t="s">
        <v>64</v>
      </c>
      <c r="G88" s="99"/>
      <c r="H88" s="113"/>
      <c r="I88" s="92"/>
      <c r="J88" s="68"/>
      <c r="K88" s="68"/>
      <c r="L88" s="68"/>
    </row>
    <row r="89" spans="1:12" ht="48" customHeight="1" thickBot="1">
      <c r="A89" s="118" t="s">
        <v>1</v>
      </c>
      <c r="B89" s="119"/>
      <c r="C89" s="119"/>
      <c r="D89" s="119"/>
      <c r="E89" s="93"/>
      <c r="F89" s="93"/>
      <c r="G89" s="106"/>
      <c r="H89" s="114"/>
      <c r="I89" s="94"/>
      <c r="J89" s="69"/>
      <c r="K89" s="69"/>
      <c r="L89" s="69"/>
    </row>
    <row r="90" spans="1:12" ht="23.25">
      <c r="A90" s="70"/>
      <c r="B90" s="70"/>
      <c r="C90" s="71"/>
      <c r="D90" s="71"/>
      <c r="E90" s="72"/>
      <c r="F90" s="72"/>
      <c r="G90" s="107"/>
      <c r="H90" s="115"/>
      <c r="I90" s="73"/>
      <c r="J90" s="69"/>
      <c r="K90" s="69"/>
      <c r="L90" s="69"/>
    </row>
    <row r="91" spans="1:8" ht="18.75">
      <c r="A91" s="86"/>
      <c r="B91" s="86"/>
      <c r="C91" s="86"/>
      <c r="D91" s="86"/>
      <c r="E91" s="86"/>
      <c r="F91" s="86"/>
      <c r="G91" s="108"/>
      <c r="H91" s="108"/>
    </row>
    <row r="92" spans="1:12" ht="23.25">
      <c r="A92" s="116"/>
      <c r="B92" s="116"/>
      <c r="C92" s="116"/>
      <c r="D92" s="120"/>
      <c r="E92" s="120"/>
      <c r="F92" s="74"/>
      <c r="G92" s="109"/>
      <c r="H92" s="100"/>
      <c r="I92" s="75"/>
      <c r="J92" s="69"/>
      <c r="K92" s="69"/>
      <c r="L92" s="69"/>
    </row>
    <row r="93" spans="1:12" ht="23.25">
      <c r="A93" s="76"/>
      <c r="B93" s="85"/>
      <c r="C93" s="77"/>
      <c r="D93" s="77"/>
      <c r="E93" s="87"/>
      <c r="F93" s="67"/>
      <c r="G93" s="105"/>
      <c r="H93" s="101"/>
      <c r="I93" s="78"/>
      <c r="J93" s="69"/>
      <c r="K93" s="69"/>
      <c r="L93" s="69"/>
    </row>
    <row r="94" spans="1:12" ht="23.25">
      <c r="A94" s="76"/>
      <c r="B94" s="76"/>
      <c r="C94" s="77"/>
      <c r="D94" s="77"/>
      <c r="E94" s="67"/>
      <c r="F94" s="88"/>
      <c r="G94" s="105"/>
      <c r="H94" s="101"/>
      <c r="I94" s="78"/>
      <c r="J94" s="69"/>
      <c r="K94" s="69"/>
      <c r="L94" s="69"/>
    </row>
    <row r="95" spans="1:12" ht="23.25">
      <c r="A95" s="76"/>
      <c r="B95" s="76"/>
      <c r="C95" s="77"/>
      <c r="D95" s="77"/>
      <c r="E95" s="67"/>
      <c r="F95" s="67"/>
      <c r="G95" s="110"/>
      <c r="H95" s="101"/>
      <c r="I95" s="78"/>
      <c r="J95" s="69"/>
      <c r="K95" s="69"/>
      <c r="L95" s="69"/>
    </row>
    <row r="96" spans="1:12" ht="23.25">
      <c r="A96" s="76"/>
      <c r="B96" s="76"/>
      <c r="C96" s="77"/>
      <c r="D96" s="77"/>
      <c r="E96" s="67"/>
      <c r="F96" s="67"/>
      <c r="G96" s="105"/>
      <c r="H96" s="101"/>
      <c r="I96" s="78"/>
      <c r="J96" s="69"/>
      <c r="K96" s="69"/>
      <c r="L96" s="69"/>
    </row>
    <row r="97" spans="1:12" ht="23.25">
      <c r="A97" s="76"/>
      <c r="B97" s="76"/>
      <c r="C97" s="76"/>
      <c r="D97" s="76"/>
      <c r="E97" s="79"/>
      <c r="F97" s="79"/>
      <c r="G97" s="111"/>
      <c r="H97" s="102"/>
      <c r="I97" s="117"/>
      <c r="J97" s="117"/>
      <c r="K97" s="117"/>
      <c r="L97" s="117"/>
    </row>
    <row r="98" spans="1:12" ht="23.25">
      <c r="A98" s="76"/>
      <c r="B98" s="76"/>
      <c r="C98" s="77"/>
      <c r="D98" s="77"/>
      <c r="E98" s="67"/>
      <c r="F98" s="67"/>
      <c r="G98" s="105"/>
      <c r="H98" s="102"/>
      <c r="I98" s="76"/>
      <c r="J98" s="69"/>
      <c r="K98" s="69"/>
      <c r="L98" s="69"/>
    </row>
    <row r="99" spans="1:12" ht="23.25">
      <c r="A99" s="76"/>
      <c r="B99" s="76"/>
      <c r="C99" s="77"/>
      <c r="D99" s="80"/>
      <c r="E99" s="67"/>
      <c r="F99" s="67"/>
      <c r="G99" s="105"/>
      <c r="H99" s="102"/>
      <c r="I99" s="76"/>
      <c r="J99" s="69"/>
      <c r="K99" s="69"/>
      <c r="L99" s="69"/>
    </row>
    <row r="100" spans="1:12" ht="23.25">
      <c r="A100" s="76"/>
      <c r="B100" s="76"/>
      <c r="C100" s="77"/>
      <c r="D100" s="80"/>
      <c r="E100" s="67"/>
      <c r="F100" s="67"/>
      <c r="G100" s="105"/>
      <c r="H100" s="102"/>
      <c r="I100" s="76"/>
      <c r="J100" s="69"/>
      <c r="K100" s="69"/>
      <c r="L100" s="69"/>
    </row>
    <row r="101" spans="1:12" ht="23.25">
      <c r="A101" s="76"/>
      <c r="B101" s="76"/>
      <c r="C101" s="77"/>
      <c r="D101" s="80"/>
      <c r="E101" s="67"/>
      <c r="F101" s="67"/>
      <c r="G101" s="105"/>
      <c r="H101" s="102"/>
      <c r="I101" s="76"/>
      <c r="J101" s="69"/>
      <c r="K101" s="69"/>
      <c r="L101" s="69"/>
    </row>
    <row r="102" spans="1:12" ht="23.25">
      <c r="A102" s="76"/>
      <c r="B102" s="76"/>
      <c r="C102" s="77"/>
      <c r="D102" s="80"/>
      <c r="E102" s="67"/>
      <c r="F102" s="67"/>
      <c r="G102" s="105"/>
      <c r="H102" s="102"/>
      <c r="I102" s="76"/>
      <c r="J102" s="69"/>
      <c r="K102" s="69"/>
      <c r="L102" s="69"/>
    </row>
    <row r="103" spans="1:12" ht="23.25">
      <c r="A103" s="76"/>
      <c r="B103" s="76"/>
      <c r="C103" s="77"/>
      <c r="D103" s="77"/>
      <c r="E103" s="67"/>
      <c r="F103" s="67"/>
      <c r="G103" s="105"/>
      <c r="H103" s="102"/>
      <c r="I103" s="76"/>
      <c r="J103" s="81"/>
      <c r="K103" s="81"/>
      <c r="L103" s="81"/>
    </row>
    <row r="104" spans="1:12" ht="15">
      <c r="A104" s="81"/>
      <c r="B104" s="81"/>
      <c r="C104" s="82"/>
      <c r="D104" s="82"/>
      <c r="E104" s="83"/>
      <c r="F104" s="83"/>
      <c r="G104" s="112"/>
      <c r="H104" s="103"/>
      <c r="I104" s="81"/>
      <c r="J104" s="81"/>
      <c r="K104" s="81"/>
      <c r="L104" s="81"/>
    </row>
    <row r="105" spans="1:12" ht="15">
      <c r="A105" s="81"/>
      <c r="B105" s="81"/>
      <c r="C105" s="82"/>
      <c r="D105" s="82"/>
      <c r="E105" s="83"/>
      <c r="F105" s="83"/>
      <c r="G105" s="112"/>
      <c r="H105" s="103"/>
      <c r="I105" s="81"/>
      <c r="J105" s="81"/>
      <c r="K105" s="81"/>
      <c r="L105" s="81"/>
    </row>
    <row r="106" spans="1:12" ht="15">
      <c r="A106" s="81"/>
      <c r="B106" s="81"/>
      <c r="C106" s="82"/>
      <c r="D106" s="82"/>
      <c r="E106" s="83"/>
      <c r="F106" s="83"/>
      <c r="G106" s="112"/>
      <c r="H106" s="103"/>
      <c r="I106" s="81"/>
      <c r="J106" s="81"/>
      <c r="K106" s="81"/>
      <c r="L106" s="81"/>
    </row>
    <row r="107" spans="1:12" ht="15">
      <c r="A107" s="81"/>
      <c r="B107" s="81"/>
      <c r="C107" s="82"/>
      <c r="D107" s="82"/>
      <c r="E107" s="83"/>
      <c r="F107" s="83"/>
      <c r="G107" s="112"/>
      <c r="H107" s="103"/>
      <c r="I107" s="81"/>
      <c r="J107" s="81"/>
      <c r="K107" s="81"/>
      <c r="L107" s="81"/>
    </row>
    <row r="108" spans="1:12" ht="15">
      <c r="A108" s="81"/>
      <c r="B108" s="81"/>
      <c r="C108" s="82"/>
      <c r="D108" s="82"/>
      <c r="E108" s="83"/>
      <c r="F108" s="83"/>
      <c r="G108" s="112"/>
      <c r="H108" s="103"/>
      <c r="I108" s="81"/>
      <c r="J108" s="81"/>
      <c r="K108" s="81"/>
      <c r="L108" s="81"/>
    </row>
    <row r="109" spans="1:12" ht="15">
      <c r="A109" s="81"/>
      <c r="B109" s="81"/>
      <c r="C109" s="82"/>
      <c r="D109" s="82"/>
      <c r="E109" s="83"/>
      <c r="F109" s="83"/>
      <c r="G109" s="112"/>
      <c r="H109" s="103"/>
      <c r="I109" s="81"/>
      <c r="J109" s="81"/>
      <c r="K109" s="81"/>
      <c r="L109" s="81"/>
    </row>
    <row r="110" spans="1:12" ht="15">
      <c r="A110" s="81"/>
      <c r="B110" s="81"/>
      <c r="C110" s="82"/>
      <c r="D110" s="82"/>
      <c r="E110" s="83"/>
      <c r="F110" s="83"/>
      <c r="G110" s="112"/>
      <c r="H110" s="103"/>
      <c r="I110" s="81"/>
      <c r="J110" s="81"/>
      <c r="K110" s="81"/>
      <c r="L110" s="81"/>
    </row>
    <row r="111" spans="1:12" ht="15">
      <c r="A111" s="81"/>
      <c r="B111" s="81"/>
      <c r="C111" s="82"/>
      <c r="D111" s="82"/>
      <c r="E111" s="83"/>
      <c r="F111" s="83"/>
      <c r="G111" s="112"/>
      <c r="H111" s="103"/>
      <c r="I111" s="81"/>
      <c r="J111" s="81"/>
      <c r="K111" s="81"/>
      <c r="L111" s="81"/>
    </row>
    <row r="112" spans="1:12" ht="15">
      <c r="A112" s="81"/>
      <c r="B112" s="81"/>
      <c r="C112" s="82"/>
      <c r="D112" s="82"/>
      <c r="E112" s="83"/>
      <c r="F112" s="83"/>
      <c r="G112" s="112"/>
      <c r="H112" s="103"/>
      <c r="I112" s="81"/>
      <c r="J112" s="81"/>
      <c r="K112" s="81"/>
      <c r="L112" s="81"/>
    </row>
    <row r="113" spans="1:12" ht="15">
      <c r="A113" s="81"/>
      <c r="B113" s="81"/>
      <c r="C113" s="82"/>
      <c r="D113" s="82"/>
      <c r="E113" s="83"/>
      <c r="F113" s="83"/>
      <c r="G113" s="112"/>
      <c r="H113" s="103"/>
      <c r="I113" s="81"/>
      <c r="J113" s="81"/>
      <c r="K113" s="81"/>
      <c r="L113" s="81"/>
    </row>
    <row r="114" spans="1:12" ht="15">
      <c r="A114" s="81"/>
      <c r="B114" s="81"/>
      <c r="C114" s="82"/>
      <c r="D114" s="82"/>
      <c r="E114" s="83"/>
      <c r="F114" s="83"/>
      <c r="G114" s="112"/>
      <c r="H114" s="103"/>
      <c r="I114" s="81"/>
      <c r="J114" s="81"/>
      <c r="K114" s="81"/>
      <c r="L114" s="81"/>
    </row>
  </sheetData>
  <sheetProtection/>
  <mergeCells count="18">
    <mergeCell ref="A1:I1"/>
    <mergeCell ref="K9:N10"/>
    <mergeCell ref="A2:I3"/>
    <mergeCell ref="J6:L6"/>
    <mergeCell ref="A4:A6"/>
    <mergeCell ref="B4:B6"/>
    <mergeCell ref="C4:C6"/>
    <mergeCell ref="D4:D6"/>
    <mergeCell ref="E4:E6"/>
    <mergeCell ref="F4:F6"/>
    <mergeCell ref="I97:L97"/>
    <mergeCell ref="A89:D89"/>
    <mergeCell ref="D92:E92"/>
    <mergeCell ref="I4:I6"/>
    <mergeCell ref="J4:L4"/>
    <mergeCell ref="J5:L5"/>
    <mergeCell ref="G4:G6"/>
    <mergeCell ref="H4:H6"/>
  </mergeCells>
  <dataValidations count="1">
    <dataValidation type="list" allowBlank="1" showInputMessage="1" showErrorMessage="1" sqref="C7:C17 C49 C19:C35 C37:C39">
      <formula1>"Ampoule, Bottle , Capsule, Jar, Piece, Roll, Tablet, Tube, Vial"</formula1>
    </dataValidation>
  </dataValidations>
  <printOptions/>
  <pageMargins left="0.45" right="0.45" top="0.75" bottom="0.5" header="0.3" footer="0.3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32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9.140625" style="34" customWidth="1"/>
    <col min="2" max="2" width="30.8515625" style="34" customWidth="1"/>
    <col min="3" max="4" width="9.140625" style="34" customWidth="1"/>
    <col min="5" max="5" width="8.421875" style="34" bestFit="1" customWidth="1"/>
    <col min="6" max="6" width="15.7109375" style="34" bestFit="1" customWidth="1"/>
    <col min="7" max="7" width="16.8515625" style="34" customWidth="1"/>
    <col min="8" max="8" width="10.57421875" style="36" bestFit="1" customWidth="1"/>
    <col min="9" max="9" width="9.140625" style="35" customWidth="1"/>
    <col min="10" max="16384" width="9.140625" style="34" customWidth="1"/>
  </cols>
  <sheetData>
    <row r="4" spans="1:9" ht="15.75">
      <c r="A4" s="130" t="s">
        <v>25</v>
      </c>
      <c r="B4" s="130"/>
      <c r="C4" s="130"/>
      <c r="D4" s="130"/>
      <c r="E4" s="130"/>
      <c r="F4" s="130"/>
      <c r="G4" s="130"/>
      <c r="H4" s="130"/>
      <c r="I4" s="130"/>
    </row>
    <row r="7" ht="15.75" thickBot="1"/>
    <row r="8" spans="1:9" ht="60.75" thickBot="1">
      <c r="A8" s="45" t="s">
        <v>12</v>
      </c>
      <c r="B8" s="46" t="s">
        <v>17</v>
      </c>
      <c r="C8" s="47" t="s">
        <v>13</v>
      </c>
      <c r="D8" s="39" t="s">
        <v>18</v>
      </c>
      <c r="E8" s="39" t="s">
        <v>19</v>
      </c>
      <c r="F8" s="47" t="s">
        <v>20</v>
      </c>
      <c r="G8" s="47" t="s">
        <v>21</v>
      </c>
      <c r="H8" s="40" t="s">
        <v>26</v>
      </c>
      <c r="I8" s="37" t="s">
        <v>14</v>
      </c>
    </row>
    <row r="9" spans="1:9" ht="16.5" customHeight="1">
      <c r="A9" s="48">
        <v>1</v>
      </c>
      <c r="B9" s="49" t="s">
        <v>27</v>
      </c>
      <c r="C9" s="50" t="s">
        <v>15</v>
      </c>
      <c r="D9" s="51">
        <v>1</v>
      </c>
      <c r="E9" s="51">
        <v>1</v>
      </c>
      <c r="F9" s="50">
        <v>4000</v>
      </c>
      <c r="G9" s="52">
        <f aca="true" t="shared" si="0" ref="G9:G31">D9*F9</f>
        <v>4000</v>
      </c>
      <c r="H9" s="53">
        <f aca="true" t="shared" si="1" ref="H9:H31">D9*E9*F9</f>
        <v>4000</v>
      </c>
      <c r="I9" s="54">
        <f>H9/68</f>
        <v>58.8235294117647</v>
      </c>
    </row>
    <row r="10" spans="1:9" ht="16.5" customHeight="1">
      <c r="A10" s="38">
        <v>2</v>
      </c>
      <c r="B10" s="55" t="s">
        <v>28</v>
      </c>
      <c r="C10" s="42" t="s">
        <v>15</v>
      </c>
      <c r="D10" s="41">
        <v>1</v>
      </c>
      <c r="E10" s="41">
        <v>1</v>
      </c>
      <c r="F10" s="42">
        <v>800</v>
      </c>
      <c r="G10" s="43">
        <f t="shared" si="0"/>
        <v>800</v>
      </c>
      <c r="H10" s="56">
        <f t="shared" si="1"/>
        <v>800</v>
      </c>
      <c r="I10" s="44">
        <f>H10/68</f>
        <v>11.764705882352942</v>
      </c>
    </row>
    <row r="11" spans="1:9" ht="16.5" customHeight="1">
      <c r="A11" s="38">
        <v>3</v>
      </c>
      <c r="B11" s="55" t="s">
        <v>29</v>
      </c>
      <c r="C11" s="42" t="s">
        <v>15</v>
      </c>
      <c r="D11" s="41">
        <v>1</v>
      </c>
      <c r="E11" s="41">
        <v>1</v>
      </c>
      <c r="F11" s="42">
        <v>200</v>
      </c>
      <c r="G11" s="43">
        <f t="shared" si="0"/>
        <v>200</v>
      </c>
      <c r="H11" s="56">
        <f t="shared" si="1"/>
        <v>200</v>
      </c>
      <c r="I11" s="44">
        <f aca="true" t="shared" si="2" ref="I11:I31">H11/68</f>
        <v>2.9411764705882355</v>
      </c>
    </row>
    <row r="12" spans="1:9" ht="16.5" customHeight="1">
      <c r="A12" s="38">
        <v>4</v>
      </c>
      <c r="B12" s="55" t="s">
        <v>30</v>
      </c>
      <c r="C12" s="42" t="s">
        <v>15</v>
      </c>
      <c r="D12" s="41">
        <v>1</v>
      </c>
      <c r="E12" s="41">
        <v>1</v>
      </c>
      <c r="F12" s="42">
        <v>800</v>
      </c>
      <c r="G12" s="43">
        <f t="shared" si="0"/>
        <v>800</v>
      </c>
      <c r="H12" s="56">
        <f t="shared" si="1"/>
        <v>800</v>
      </c>
      <c r="I12" s="44">
        <f t="shared" si="2"/>
        <v>11.764705882352942</v>
      </c>
    </row>
    <row r="13" spans="1:9" ht="16.5" customHeight="1">
      <c r="A13" s="38">
        <v>5</v>
      </c>
      <c r="B13" s="55" t="s">
        <v>31</v>
      </c>
      <c r="C13" s="42" t="s">
        <v>15</v>
      </c>
      <c r="D13" s="41">
        <v>1</v>
      </c>
      <c r="E13" s="41">
        <v>1</v>
      </c>
      <c r="F13" s="42">
        <v>1800</v>
      </c>
      <c r="G13" s="43">
        <f t="shared" si="0"/>
        <v>1800</v>
      </c>
      <c r="H13" s="56">
        <f t="shared" si="1"/>
        <v>1800</v>
      </c>
      <c r="I13" s="44">
        <f t="shared" si="2"/>
        <v>26.470588235294116</v>
      </c>
    </row>
    <row r="14" spans="1:9" ht="16.5" customHeight="1">
      <c r="A14" s="38">
        <v>6</v>
      </c>
      <c r="B14" s="55" t="s">
        <v>32</v>
      </c>
      <c r="C14" s="42" t="s">
        <v>24</v>
      </c>
      <c r="D14" s="41">
        <v>2</v>
      </c>
      <c r="E14" s="41">
        <v>1</v>
      </c>
      <c r="F14" s="42">
        <v>2200</v>
      </c>
      <c r="G14" s="43">
        <f t="shared" si="0"/>
        <v>4400</v>
      </c>
      <c r="H14" s="56">
        <f t="shared" si="1"/>
        <v>4400</v>
      </c>
      <c r="I14" s="44">
        <f t="shared" si="2"/>
        <v>64.70588235294117</v>
      </c>
    </row>
    <row r="15" spans="1:9" ht="25.5" customHeight="1">
      <c r="A15" s="38">
        <v>7</v>
      </c>
      <c r="B15" s="55" t="s">
        <v>33</v>
      </c>
      <c r="C15" s="42" t="s">
        <v>15</v>
      </c>
      <c r="D15" s="41">
        <v>1</v>
      </c>
      <c r="E15" s="41">
        <v>1</v>
      </c>
      <c r="F15" s="42">
        <v>0</v>
      </c>
      <c r="G15" s="43">
        <f t="shared" si="0"/>
        <v>0</v>
      </c>
      <c r="H15" s="56">
        <f t="shared" si="1"/>
        <v>0</v>
      </c>
      <c r="I15" s="44">
        <f t="shared" si="2"/>
        <v>0</v>
      </c>
    </row>
    <row r="16" spans="1:9" ht="16.5" customHeight="1">
      <c r="A16" s="38">
        <v>8</v>
      </c>
      <c r="B16" s="55" t="s">
        <v>34</v>
      </c>
      <c r="C16" s="42" t="s">
        <v>15</v>
      </c>
      <c r="D16" s="41">
        <v>4</v>
      </c>
      <c r="E16" s="41">
        <v>1</v>
      </c>
      <c r="F16" s="42">
        <v>40</v>
      </c>
      <c r="G16" s="43">
        <f t="shared" si="0"/>
        <v>160</v>
      </c>
      <c r="H16" s="56">
        <f t="shared" si="1"/>
        <v>160</v>
      </c>
      <c r="I16" s="44">
        <f t="shared" si="2"/>
        <v>2.3529411764705883</v>
      </c>
    </row>
    <row r="17" spans="1:9" ht="16.5" customHeight="1">
      <c r="A17" s="38">
        <v>9</v>
      </c>
      <c r="B17" s="55" t="s">
        <v>35</v>
      </c>
      <c r="C17" s="42" t="s">
        <v>15</v>
      </c>
      <c r="D17" s="41">
        <v>1</v>
      </c>
      <c r="E17" s="41">
        <v>1</v>
      </c>
      <c r="F17" s="42">
        <v>200</v>
      </c>
      <c r="G17" s="43">
        <f t="shared" si="0"/>
        <v>200</v>
      </c>
      <c r="H17" s="56">
        <f t="shared" si="1"/>
        <v>200</v>
      </c>
      <c r="I17" s="44">
        <f t="shared" si="2"/>
        <v>2.9411764705882355</v>
      </c>
    </row>
    <row r="18" spans="1:9" ht="16.5" customHeight="1">
      <c r="A18" s="38">
        <v>10</v>
      </c>
      <c r="B18" s="55" t="s">
        <v>36</v>
      </c>
      <c r="C18" s="42" t="s">
        <v>15</v>
      </c>
      <c r="D18" s="41">
        <v>2</v>
      </c>
      <c r="E18" s="41">
        <v>8</v>
      </c>
      <c r="F18" s="42">
        <v>100</v>
      </c>
      <c r="G18" s="43">
        <f t="shared" si="0"/>
        <v>200</v>
      </c>
      <c r="H18" s="56">
        <f t="shared" si="1"/>
        <v>1600</v>
      </c>
      <c r="I18" s="44">
        <f t="shared" si="2"/>
        <v>23.529411764705884</v>
      </c>
    </row>
    <row r="19" spans="1:9" ht="16.5" customHeight="1">
      <c r="A19" s="38">
        <v>11</v>
      </c>
      <c r="B19" s="55" t="s">
        <v>37</v>
      </c>
      <c r="C19" s="42" t="s">
        <v>15</v>
      </c>
      <c r="D19" s="41">
        <v>2</v>
      </c>
      <c r="E19" s="41">
        <v>8</v>
      </c>
      <c r="F19" s="42">
        <v>100</v>
      </c>
      <c r="G19" s="43">
        <f t="shared" si="0"/>
        <v>200</v>
      </c>
      <c r="H19" s="56">
        <f t="shared" si="1"/>
        <v>1600</v>
      </c>
      <c r="I19" s="44">
        <f t="shared" si="2"/>
        <v>23.529411764705884</v>
      </c>
    </row>
    <row r="20" spans="1:9" ht="16.5" customHeight="1">
      <c r="A20" s="38">
        <v>12</v>
      </c>
      <c r="B20" s="55" t="s">
        <v>38</v>
      </c>
      <c r="C20" s="42" t="s">
        <v>15</v>
      </c>
      <c r="D20" s="41">
        <v>2</v>
      </c>
      <c r="E20" s="41">
        <v>8</v>
      </c>
      <c r="F20" s="42">
        <v>100</v>
      </c>
      <c r="G20" s="43">
        <f t="shared" si="0"/>
        <v>200</v>
      </c>
      <c r="H20" s="56">
        <f t="shared" si="1"/>
        <v>1600</v>
      </c>
      <c r="I20" s="44">
        <f t="shared" si="2"/>
        <v>23.529411764705884</v>
      </c>
    </row>
    <row r="21" spans="1:9" ht="16.5" customHeight="1">
      <c r="A21" s="38">
        <v>13</v>
      </c>
      <c r="B21" s="55" t="s">
        <v>39</v>
      </c>
      <c r="C21" s="42" t="s">
        <v>15</v>
      </c>
      <c r="D21" s="41">
        <v>2</v>
      </c>
      <c r="E21" s="41">
        <v>2</v>
      </c>
      <c r="F21" s="42">
        <v>300</v>
      </c>
      <c r="G21" s="43">
        <f t="shared" si="0"/>
        <v>600</v>
      </c>
      <c r="H21" s="56">
        <f t="shared" si="1"/>
        <v>1200</v>
      </c>
      <c r="I21" s="44">
        <f t="shared" si="2"/>
        <v>17.647058823529413</v>
      </c>
    </row>
    <row r="22" spans="1:9" ht="16.5" customHeight="1">
      <c r="A22" s="38">
        <v>14</v>
      </c>
      <c r="B22" s="55" t="s">
        <v>16</v>
      </c>
      <c r="C22" s="42" t="s">
        <v>15</v>
      </c>
      <c r="D22" s="41">
        <v>1</v>
      </c>
      <c r="E22" s="41">
        <v>1</v>
      </c>
      <c r="F22" s="42">
        <v>200</v>
      </c>
      <c r="G22" s="43">
        <f t="shared" si="0"/>
        <v>200</v>
      </c>
      <c r="H22" s="56">
        <f t="shared" si="1"/>
        <v>200</v>
      </c>
      <c r="I22" s="44">
        <f t="shared" si="2"/>
        <v>2.9411764705882355</v>
      </c>
    </row>
    <row r="23" spans="1:9" ht="16.5" customHeight="1">
      <c r="A23" s="38">
        <v>15</v>
      </c>
      <c r="B23" s="55" t="s">
        <v>40</v>
      </c>
      <c r="C23" s="42" t="s">
        <v>15</v>
      </c>
      <c r="D23" s="41">
        <v>1</v>
      </c>
      <c r="E23" s="41">
        <v>1</v>
      </c>
      <c r="F23" s="42">
        <v>0</v>
      </c>
      <c r="G23" s="43">
        <f t="shared" si="0"/>
        <v>0</v>
      </c>
      <c r="H23" s="56">
        <f t="shared" si="1"/>
        <v>0</v>
      </c>
      <c r="I23" s="44">
        <f t="shared" si="2"/>
        <v>0</v>
      </c>
    </row>
    <row r="24" spans="1:9" ht="16.5" customHeight="1">
      <c r="A24" s="38">
        <v>16</v>
      </c>
      <c r="B24" s="55" t="s">
        <v>41</v>
      </c>
      <c r="C24" s="42" t="s">
        <v>15</v>
      </c>
      <c r="D24" s="41">
        <v>1</v>
      </c>
      <c r="E24" s="41">
        <v>1</v>
      </c>
      <c r="F24" s="42">
        <v>2000</v>
      </c>
      <c r="G24" s="43">
        <f t="shared" si="0"/>
        <v>2000</v>
      </c>
      <c r="H24" s="56">
        <f t="shared" si="1"/>
        <v>2000</v>
      </c>
      <c r="I24" s="44">
        <f t="shared" si="2"/>
        <v>29.41176470588235</v>
      </c>
    </row>
    <row r="25" spans="1:9" ht="16.5" customHeight="1">
      <c r="A25" s="38">
        <v>17</v>
      </c>
      <c r="B25" s="55" t="s">
        <v>42</v>
      </c>
      <c r="C25" s="42" t="s">
        <v>43</v>
      </c>
      <c r="D25" s="41">
        <v>1</v>
      </c>
      <c r="E25" s="41">
        <v>12</v>
      </c>
      <c r="F25" s="42">
        <v>200</v>
      </c>
      <c r="G25" s="43">
        <f t="shared" si="0"/>
        <v>200</v>
      </c>
      <c r="H25" s="56">
        <f t="shared" si="1"/>
        <v>2400</v>
      </c>
      <c r="I25" s="44">
        <f t="shared" si="2"/>
        <v>35.294117647058826</v>
      </c>
    </row>
    <row r="26" spans="1:9" ht="16.5" customHeight="1">
      <c r="A26" s="38">
        <v>18</v>
      </c>
      <c r="B26" s="55" t="s">
        <v>44</v>
      </c>
      <c r="C26" s="42" t="s">
        <v>15</v>
      </c>
      <c r="D26" s="41">
        <v>1</v>
      </c>
      <c r="E26" s="41">
        <v>1</v>
      </c>
      <c r="F26" s="42">
        <v>1600</v>
      </c>
      <c r="G26" s="43">
        <f t="shared" si="0"/>
        <v>1600</v>
      </c>
      <c r="H26" s="56">
        <f t="shared" si="1"/>
        <v>1600</v>
      </c>
      <c r="I26" s="44">
        <f t="shared" si="2"/>
        <v>23.529411764705884</v>
      </c>
    </row>
    <row r="27" spans="1:9" ht="16.5" customHeight="1">
      <c r="A27" s="38">
        <v>19</v>
      </c>
      <c r="B27" s="55" t="s">
        <v>45</v>
      </c>
      <c r="C27" s="42" t="s">
        <v>15</v>
      </c>
      <c r="D27" s="41">
        <v>1</v>
      </c>
      <c r="E27" s="41">
        <v>1</v>
      </c>
      <c r="F27" s="42">
        <v>90</v>
      </c>
      <c r="G27" s="43">
        <f t="shared" si="0"/>
        <v>90</v>
      </c>
      <c r="H27" s="56">
        <f t="shared" si="1"/>
        <v>90</v>
      </c>
      <c r="I27" s="44">
        <f t="shared" si="2"/>
        <v>1.3235294117647058</v>
      </c>
    </row>
    <row r="28" spans="1:9" ht="16.5" customHeight="1">
      <c r="A28" s="38">
        <v>20</v>
      </c>
      <c r="B28" s="55" t="s">
        <v>23</v>
      </c>
      <c r="C28" s="42" t="s">
        <v>15</v>
      </c>
      <c r="D28" s="41">
        <v>1</v>
      </c>
      <c r="E28" s="41">
        <v>1</v>
      </c>
      <c r="F28" s="42">
        <v>110</v>
      </c>
      <c r="G28" s="43">
        <f t="shared" si="0"/>
        <v>110</v>
      </c>
      <c r="H28" s="56">
        <f t="shared" si="1"/>
        <v>110</v>
      </c>
      <c r="I28" s="44">
        <f t="shared" si="2"/>
        <v>1.6176470588235294</v>
      </c>
    </row>
    <row r="29" spans="1:9" ht="16.5" customHeight="1">
      <c r="A29" s="38">
        <v>21</v>
      </c>
      <c r="B29" s="55" t="s">
        <v>46</v>
      </c>
      <c r="C29" s="42" t="s">
        <v>15</v>
      </c>
      <c r="D29" s="41">
        <v>2</v>
      </c>
      <c r="E29" s="41">
        <v>1</v>
      </c>
      <c r="F29" s="42">
        <v>50</v>
      </c>
      <c r="G29" s="43">
        <f t="shared" si="0"/>
        <v>100</v>
      </c>
      <c r="H29" s="56">
        <f t="shared" si="1"/>
        <v>100</v>
      </c>
      <c r="I29" s="44">
        <f t="shared" si="2"/>
        <v>1.4705882352941178</v>
      </c>
    </row>
    <row r="30" spans="1:9" ht="16.5" customHeight="1">
      <c r="A30" s="38">
        <v>22</v>
      </c>
      <c r="B30" s="55" t="s">
        <v>47</v>
      </c>
      <c r="C30" s="42" t="s">
        <v>15</v>
      </c>
      <c r="D30" s="41">
        <v>15</v>
      </c>
      <c r="E30" s="41">
        <v>2</v>
      </c>
      <c r="F30" s="42">
        <v>150</v>
      </c>
      <c r="G30" s="43">
        <f t="shared" si="0"/>
        <v>2250</v>
      </c>
      <c r="H30" s="56">
        <f t="shared" si="1"/>
        <v>4500</v>
      </c>
      <c r="I30" s="44">
        <f t="shared" si="2"/>
        <v>66.17647058823529</v>
      </c>
    </row>
    <row r="31" spans="1:9" ht="16.5" customHeight="1" thickBot="1">
      <c r="A31" s="57">
        <v>23</v>
      </c>
      <c r="B31" s="58" t="s">
        <v>48</v>
      </c>
      <c r="C31" s="59" t="s">
        <v>15</v>
      </c>
      <c r="D31" s="60">
        <v>0</v>
      </c>
      <c r="E31" s="60">
        <v>1</v>
      </c>
      <c r="F31" s="59">
        <v>180</v>
      </c>
      <c r="G31" s="61">
        <f t="shared" si="0"/>
        <v>0</v>
      </c>
      <c r="H31" s="62">
        <f t="shared" si="1"/>
        <v>0</v>
      </c>
      <c r="I31" s="63">
        <f t="shared" si="2"/>
        <v>0</v>
      </c>
    </row>
    <row r="32" spans="1:9" ht="24.75" customHeight="1" thickBot="1">
      <c r="A32" s="131" t="s">
        <v>22</v>
      </c>
      <c r="B32" s="132"/>
      <c r="C32" s="132"/>
      <c r="D32" s="132"/>
      <c r="E32" s="132"/>
      <c r="F32" s="132"/>
      <c r="G32" s="133"/>
      <c r="H32" s="64">
        <f>SUM(H9:H30)</f>
        <v>29360</v>
      </c>
      <c r="I32" s="65">
        <f>SUM(I9:I31)</f>
        <v>431.76470588235304</v>
      </c>
    </row>
  </sheetData>
  <sheetProtection/>
  <mergeCells count="2">
    <mergeCell ref="A4:I4"/>
    <mergeCell ref="A32:G3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.140625" style="1" customWidth="1"/>
    <col min="2" max="2" width="56.57421875" style="1" customWidth="1"/>
    <col min="3" max="3" width="9.7109375" style="1" customWidth="1"/>
    <col min="4" max="5" width="9.140625" style="1" customWidth="1"/>
    <col min="6" max="6" width="11.28125" style="1" customWidth="1"/>
    <col min="7" max="7" width="9.140625" style="1" customWidth="1"/>
    <col min="8" max="8" width="11.8515625" style="1" customWidth="1"/>
    <col min="9" max="16384" width="9.140625" style="1" customWidth="1"/>
  </cols>
  <sheetData>
    <row r="1" ht="12.75">
      <c r="A1" s="2"/>
    </row>
    <row r="2" ht="12.75">
      <c r="A2" s="3"/>
    </row>
    <row r="3" ht="12.75">
      <c r="A3" s="4"/>
    </row>
    <row r="4" spans="1:8" ht="25.5">
      <c r="A4" s="3" t="s">
        <v>3</v>
      </c>
      <c r="B4" s="3" t="s">
        <v>4</v>
      </c>
      <c r="C4" s="3"/>
      <c r="D4" s="3" t="s">
        <v>7</v>
      </c>
      <c r="E4" s="3" t="s">
        <v>9</v>
      </c>
      <c r="F4" s="5" t="s">
        <v>6</v>
      </c>
      <c r="G4" s="3" t="s">
        <v>10</v>
      </c>
      <c r="H4" s="3" t="s">
        <v>1</v>
      </c>
    </row>
    <row r="5" spans="1:8" ht="12.75">
      <c r="A5" s="6"/>
      <c r="B5" s="6"/>
      <c r="C5" s="6"/>
      <c r="D5" s="6"/>
      <c r="E5" s="6"/>
      <c r="F5" s="6"/>
      <c r="G5" s="6"/>
      <c r="H5" s="6"/>
    </row>
    <row r="6" spans="1:8" ht="13.5" thickBot="1">
      <c r="A6" s="7"/>
      <c r="H6" s="22"/>
    </row>
    <row r="7" spans="1:8" ht="13.5" thickBot="1">
      <c r="A7" s="8"/>
      <c r="B7" s="9" t="s">
        <v>0</v>
      </c>
      <c r="C7" s="10"/>
      <c r="D7" s="11"/>
      <c r="E7" s="11"/>
      <c r="F7" s="11"/>
      <c r="G7" s="11"/>
      <c r="H7" s="23"/>
    </row>
    <row r="8" ht="26.25" thickBot="1">
      <c r="A8" s="12" t="s">
        <v>11</v>
      </c>
    </row>
    <row r="9" spans="1:8" ht="13.5" thickBot="1">
      <c r="A9" s="13"/>
      <c r="B9" s="14" t="s">
        <v>0</v>
      </c>
      <c r="C9" s="14"/>
      <c r="D9" s="15"/>
      <c r="E9" s="15"/>
      <c r="F9" s="15"/>
      <c r="G9" s="15"/>
      <c r="H9" s="24"/>
    </row>
    <row r="10" ht="13.5" thickBot="1">
      <c r="A10" s="33"/>
    </row>
    <row r="11" ht="13.5" thickBot="1">
      <c r="A11" s="32"/>
    </row>
    <row r="12" ht="12.75">
      <c r="A12" s="16"/>
    </row>
    <row r="13" ht="12.75">
      <c r="A13" s="16"/>
    </row>
    <row r="14" spans="1:8" ht="12.75">
      <c r="A14" s="134" t="s">
        <v>2</v>
      </c>
      <c r="B14" s="134"/>
      <c r="C14" s="134"/>
      <c r="D14" s="134"/>
      <c r="E14" s="134"/>
      <c r="F14" s="134"/>
      <c r="G14" s="134"/>
      <c r="H14" s="134"/>
    </row>
    <row r="15" ht="12.75">
      <c r="A15" s="17"/>
    </row>
    <row r="16" spans="1:8" ht="12.75">
      <c r="A16" s="135"/>
      <c r="B16" s="136"/>
      <c r="C16" s="136"/>
      <c r="D16" s="136"/>
      <c r="E16" s="136"/>
      <c r="F16" s="136"/>
      <c r="G16" s="137"/>
      <c r="H16" s="31"/>
    </row>
    <row r="17" spans="1:8" ht="12.75">
      <c r="A17" s="135"/>
      <c r="B17" s="136"/>
      <c r="C17" s="136"/>
      <c r="D17" s="136"/>
      <c r="E17" s="136"/>
      <c r="F17" s="136"/>
      <c r="G17" s="137"/>
      <c r="H17" s="26"/>
    </row>
    <row r="18" ht="13.5" thickBot="1">
      <c r="A18" s="18"/>
    </row>
    <row r="19" spans="1:8" ht="13.5" thickBot="1">
      <c r="A19" s="13"/>
      <c r="B19" s="14" t="s">
        <v>8</v>
      </c>
      <c r="C19" s="29"/>
      <c r="D19" s="30"/>
      <c r="E19" s="30"/>
      <c r="F19" s="30"/>
      <c r="G19" s="30"/>
      <c r="H19" s="24"/>
    </row>
    <row r="20" spans="1:8" ht="15.75" thickBot="1">
      <c r="A20" s="13"/>
      <c r="B20" s="19" t="s">
        <v>5</v>
      </c>
      <c r="C20" s="29"/>
      <c r="D20" s="30"/>
      <c r="E20" s="30"/>
      <c r="F20" s="30"/>
      <c r="G20" s="30"/>
      <c r="H20" s="25"/>
    </row>
    <row r="21" ht="12.75">
      <c r="A21" s="20"/>
    </row>
    <row r="22" ht="12.75">
      <c r="A22" s="20"/>
    </row>
    <row r="23" ht="12.75">
      <c r="A23" s="21"/>
    </row>
    <row r="25" spans="1:8" ht="12.75">
      <c r="A25" s="17"/>
      <c r="B25" s="17"/>
      <c r="C25" s="17"/>
      <c r="D25" s="17"/>
      <c r="E25" s="17"/>
      <c r="F25" s="17"/>
      <c r="G25" s="17"/>
      <c r="H25" s="17"/>
    </row>
    <row r="27" spans="1:8" ht="12.75">
      <c r="A27" s="27"/>
      <c r="B27" s="138"/>
      <c r="C27" s="139"/>
      <c r="D27" s="139"/>
      <c r="E27" s="139"/>
      <c r="F27" s="139"/>
      <c r="G27" s="140"/>
      <c r="H27" s="28"/>
    </row>
  </sheetData>
  <sheetProtection/>
  <mergeCells count="4">
    <mergeCell ref="A14:H14"/>
    <mergeCell ref="A16:G16"/>
    <mergeCell ref="A17:G17"/>
    <mergeCell ref="B27:G27"/>
  </mergeCells>
  <dataValidations count="1">
    <dataValidation type="decimal" operator="greaterThan" allowBlank="1" showInputMessage="1" showErrorMessage="1" errorTitle="Incorrect data" error="Please enter decimal values only" sqref="H16:H17 A18">
      <formula1>-1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Vineed Menon</dc:creator>
  <cp:keywords/>
  <dc:description/>
  <cp:lastModifiedBy>MRT www.Win2Farsi.com</cp:lastModifiedBy>
  <cp:lastPrinted>2020-07-29T07:06:28Z</cp:lastPrinted>
  <dcterms:created xsi:type="dcterms:W3CDTF">2014-03-06T08:24:19Z</dcterms:created>
  <dcterms:modified xsi:type="dcterms:W3CDTF">2020-07-29T07:06:47Z</dcterms:modified>
  <cp:category/>
  <cp:version/>
  <cp:contentType/>
  <cp:contentStatus/>
</cp:coreProperties>
</file>